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17145" windowHeight="11640"/>
  </bookViews>
  <sheets>
    <sheet name="Forecasting Model" sheetId="1" r:id="rId1"/>
    <sheet name="Summary" sheetId="2" r:id="rId2"/>
  </sheets>
  <functionGroups builtInGroupCount="17"/>
  <definedNames>
    <definedName name="AdSens_FC">'Forecasting Model'!$L$3</definedName>
    <definedName name="AdSens_M">'Forecasting Model'!$K$3</definedName>
    <definedName name="ChgSens_FC">'Forecasting Model'!$L$9</definedName>
    <definedName name="ChgSens_M">'Forecasting Model'!$K$9</definedName>
    <definedName name="CmpSens_FC">'Forecasting Model'!$L$7</definedName>
    <definedName name="CmpSens_M">'Forecasting Model'!$K$7</definedName>
    <definedName name="ComSens_FC">'Forecasting Model'!$L$5</definedName>
    <definedName name="ComSens_M">'Forecasting Model'!$K$5</definedName>
    <definedName name="NewSens_FC">'Forecasting Model'!$L$8</definedName>
    <definedName name="NewSens_M">'Forecasting Model'!$K$8</definedName>
    <definedName name="PE_FC">'Forecasting Model'!$L$2</definedName>
    <definedName name="PE_M">'Forecasting Model'!$K$2</definedName>
    <definedName name="SalSens_FC">'Forecasting Model'!$L$4</definedName>
    <definedName name="SalSens_M">'Forecasting Model'!$K$4</definedName>
    <definedName name="SPSens_FC">'Forecasting Model'!$L$6</definedName>
    <definedName name="SPSens_M">'Forecasting Model'!$K$6</definedName>
  </definedNames>
  <calcPr calcId="144525"/>
  <fileRecoveryPr repairLoad="1"/>
</workbook>
</file>

<file path=xl/calcChain.xml><?xml version="1.0" encoding="utf-8"?>
<calcChain xmlns="http://schemas.openxmlformats.org/spreadsheetml/2006/main">
  <c r="G3" i="2" l="1"/>
  <c r="F3" i="2"/>
  <c r="E3" i="2"/>
  <c r="C3" i="2"/>
  <c r="D3" i="2"/>
  <c r="G2" i="2"/>
  <c r="F2" i="2"/>
  <c r="E2" i="2"/>
  <c r="D2" i="2"/>
  <c r="G21" i="2"/>
  <c r="C2" i="2"/>
  <c r="G1536" i="1"/>
  <c r="F1536" i="1"/>
  <c r="E1536" i="1"/>
  <c r="D1536" i="1"/>
  <c r="G1456" i="1"/>
  <c r="F1456" i="1"/>
  <c r="E1456" i="1"/>
  <c r="D1456" i="1"/>
  <c r="G1376" i="1"/>
  <c r="F1376" i="1"/>
  <c r="E1376" i="1"/>
  <c r="D1376" i="1"/>
  <c r="G1296" i="1"/>
  <c r="F1296" i="1"/>
  <c r="E1296" i="1"/>
  <c r="D1296" i="1"/>
  <c r="G1216" i="1"/>
  <c r="F1216" i="1"/>
  <c r="E1216" i="1"/>
  <c r="D1216" i="1"/>
  <c r="G1136" i="1"/>
  <c r="F1136" i="1"/>
  <c r="E1136" i="1"/>
  <c r="D1136" i="1"/>
  <c r="G1056" i="1"/>
  <c r="F1056" i="1"/>
  <c r="E1056" i="1"/>
  <c r="D1056" i="1"/>
  <c r="G976" i="1"/>
  <c r="F976" i="1"/>
  <c r="E976" i="1"/>
  <c r="D976" i="1"/>
  <c r="G896" i="1"/>
  <c r="F896" i="1"/>
  <c r="E896" i="1"/>
  <c r="D896" i="1"/>
  <c r="G816" i="1"/>
  <c r="F816" i="1"/>
  <c r="E816" i="1"/>
  <c r="D816" i="1"/>
  <c r="G736" i="1"/>
  <c r="F736" i="1"/>
  <c r="E736" i="1"/>
  <c r="D736" i="1"/>
  <c r="G656" i="1"/>
  <c r="F656" i="1"/>
  <c r="E656" i="1"/>
  <c r="D656" i="1"/>
  <c r="G576" i="1"/>
  <c r="F576" i="1"/>
  <c r="E576" i="1"/>
  <c r="D576" i="1"/>
  <c r="G496" i="1"/>
  <c r="F496" i="1"/>
  <c r="E496" i="1"/>
  <c r="D496" i="1"/>
  <c r="G416" i="1"/>
  <c r="F416" i="1"/>
  <c r="E416" i="1"/>
  <c r="D416" i="1"/>
  <c r="G336" i="1"/>
  <c r="F336" i="1"/>
  <c r="E336" i="1"/>
  <c r="D336" i="1"/>
  <c r="C1597" i="1"/>
  <c r="C1517" i="1"/>
  <c r="C1437" i="1"/>
  <c r="C1357" i="1"/>
  <c r="C1277" i="1"/>
  <c r="C1197" i="1"/>
  <c r="C1117" i="1"/>
  <c r="C1037" i="1"/>
  <c r="C957" i="1"/>
  <c r="C877" i="1"/>
  <c r="C797" i="1"/>
  <c r="C717" i="1"/>
  <c r="C637" i="1"/>
  <c r="C557" i="1"/>
  <c r="C477" i="1"/>
  <c r="C397" i="1"/>
  <c r="C317" i="1"/>
  <c r="C237" i="1"/>
  <c r="C157" i="1"/>
  <c r="C77" i="1"/>
  <c r="G1592" i="1"/>
  <c r="F1592" i="1"/>
  <c r="E1592" i="1"/>
  <c r="D1592" i="1"/>
  <c r="G1591" i="1"/>
  <c r="F1591" i="1"/>
  <c r="E1591" i="1"/>
  <c r="D1591" i="1"/>
  <c r="G1590" i="1"/>
  <c r="F1590" i="1"/>
  <c r="E1590" i="1"/>
  <c r="D1590" i="1"/>
  <c r="G1584" i="1"/>
  <c r="F1584" i="1"/>
  <c r="E1584" i="1"/>
  <c r="D1584" i="1"/>
  <c r="G1583" i="1"/>
  <c r="F1583" i="1"/>
  <c r="E1583" i="1"/>
  <c r="D1583" i="1"/>
  <c r="G1579" i="1"/>
  <c r="F1579" i="1"/>
  <c r="E1579" i="1"/>
  <c r="D1579" i="1"/>
  <c r="G1578" i="1"/>
  <c r="F1578" i="1"/>
  <c r="E1578" i="1"/>
  <c r="D1578" i="1"/>
  <c r="G1572" i="1"/>
  <c r="F1572" i="1"/>
  <c r="E1572" i="1"/>
  <c r="D1572" i="1"/>
  <c r="G1567" i="1"/>
  <c r="F1567" i="1"/>
  <c r="E1567" i="1"/>
  <c r="D1567" i="1"/>
  <c r="G1565" i="1"/>
  <c r="F1565" i="1"/>
  <c r="E1565" i="1"/>
  <c r="D1565" i="1"/>
  <c r="G1564" i="1"/>
  <c r="F1564" i="1"/>
  <c r="E1564" i="1"/>
  <c r="D1564" i="1"/>
  <c r="G1559" i="1"/>
  <c r="F1559" i="1"/>
  <c r="E1559" i="1"/>
  <c r="D1559" i="1"/>
  <c r="G1557" i="1"/>
  <c r="F1557" i="1"/>
  <c r="E1557" i="1"/>
  <c r="D1557" i="1"/>
  <c r="G1556" i="1"/>
  <c r="F1556" i="1"/>
  <c r="E1556" i="1"/>
  <c r="D1556" i="1"/>
  <c r="G1551" i="1"/>
  <c r="F1551" i="1"/>
  <c r="E1551" i="1"/>
  <c r="D1551" i="1"/>
  <c r="G1549" i="1"/>
  <c r="F1549" i="1"/>
  <c r="E1549" i="1"/>
  <c r="D1549" i="1"/>
  <c r="G1548" i="1"/>
  <c r="F1548" i="1"/>
  <c r="E1548" i="1"/>
  <c r="D1548" i="1"/>
  <c r="G1543" i="1"/>
  <c r="F1543" i="1"/>
  <c r="E1543" i="1"/>
  <c r="D1543" i="1"/>
  <c r="G1541" i="1"/>
  <c r="F1541" i="1"/>
  <c r="E1541" i="1"/>
  <c r="D1541" i="1"/>
  <c r="G1540" i="1"/>
  <c r="F1540" i="1"/>
  <c r="E1540" i="1"/>
  <c r="D1540" i="1"/>
  <c r="G1531" i="1"/>
  <c r="F1531" i="1"/>
  <c r="E1531" i="1"/>
  <c r="D1531" i="1"/>
  <c r="G1512" i="1"/>
  <c r="F1512" i="1"/>
  <c r="E1512" i="1"/>
  <c r="D1512" i="1"/>
  <c r="G1511" i="1"/>
  <c r="F1511" i="1"/>
  <c r="E1511" i="1"/>
  <c r="D1511" i="1"/>
  <c r="G1510" i="1"/>
  <c r="F1510" i="1"/>
  <c r="E1510" i="1"/>
  <c r="D1510" i="1"/>
  <c r="G1504" i="1"/>
  <c r="F1504" i="1"/>
  <c r="E1504" i="1"/>
  <c r="D1504" i="1"/>
  <c r="G1503" i="1"/>
  <c r="F1503" i="1"/>
  <c r="E1503" i="1"/>
  <c r="D1503" i="1"/>
  <c r="G1499" i="1"/>
  <c r="F1499" i="1"/>
  <c r="E1499" i="1"/>
  <c r="D1499" i="1"/>
  <c r="G1498" i="1"/>
  <c r="F1498" i="1"/>
  <c r="E1498" i="1"/>
  <c r="D1498" i="1"/>
  <c r="G1492" i="1"/>
  <c r="F1492" i="1"/>
  <c r="E1492" i="1"/>
  <c r="D1492" i="1"/>
  <c r="G1487" i="1"/>
  <c r="F1487" i="1"/>
  <c r="E1487" i="1"/>
  <c r="D1487" i="1"/>
  <c r="G1485" i="1"/>
  <c r="F1485" i="1"/>
  <c r="E1485" i="1"/>
  <c r="D1485" i="1"/>
  <c r="G1484" i="1"/>
  <c r="F1484" i="1"/>
  <c r="E1484" i="1"/>
  <c r="D1484" i="1"/>
  <c r="G1479" i="1"/>
  <c r="F1479" i="1"/>
  <c r="E1479" i="1"/>
  <c r="D1479" i="1"/>
  <c r="G1477" i="1"/>
  <c r="F1477" i="1"/>
  <c r="E1477" i="1"/>
  <c r="D1477" i="1"/>
  <c r="G1476" i="1"/>
  <c r="F1476" i="1"/>
  <c r="E1476" i="1"/>
  <c r="D1476" i="1"/>
  <c r="G1471" i="1"/>
  <c r="F1471" i="1"/>
  <c r="E1471" i="1"/>
  <c r="D1471" i="1"/>
  <c r="G1469" i="1"/>
  <c r="F1469" i="1"/>
  <c r="E1469" i="1"/>
  <c r="D1469" i="1"/>
  <c r="G1468" i="1"/>
  <c r="F1468" i="1"/>
  <c r="E1468" i="1"/>
  <c r="D1468" i="1"/>
  <c r="G1463" i="1"/>
  <c r="F1463" i="1"/>
  <c r="E1463" i="1"/>
  <c r="D1463" i="1"/>
  <c r="G1461" i="1"/>
  <c r="F1461" i="1"/>
  <c r="E1461" i="1"/>
  <c r="D1461" i="1"/>
  <c r="G1460" i="1"/>
  <c r="F1460" i="1"/>
  <c r="E1460" i="1"/>
  <c r="D1460" i="1"/>
  <c r="G1451" i="1"/>
  <c r="F1451" i="1"/>
  <c r="E1451" i="1"/>
  <c r="D1451" i="1"/>
  <c r="G1432" i="1"/>
  <c r="F1432" i="1"/>
  <c r="E1432" i="1"/>
  <c r="D1432" i="1"/>
  <c r="G1431" i="1"/>
  <c r="F1431" i="1"/>
  <c r="E1431" i="1"/>
  <c r="D1431" i="1"/>
  <c r="G1430" i="1"/>
  <c r="F1430" i="1"/>
  <c r="E1430" i="1"/>
  <c r="D1430" i="1"/>
  <c r="G1424" i="1"/>
  <c r="F1424" i="1"/>
  <c r="E1424" i="1"/>
  <c r="D1424" i="1"/>
  <c r="G1423" i="1"/>
  <c r="F1423" i="1"/>
  <c r="E1423" i="1"/>
  <c r="D1423" i="1"/>
  <c r="G1419" i="1"/>
  <c r="F1419" i="1"/>
  <c r="E1419" i="1"/>
  <c r="D1419" i="1"/>
  <c r="G1418" i="1"/>
  <c r="F1418" i="1"/>
  <c r="E1418" i="1"/>
  <c r="D1418" i="1"/>
  <c r="G1412" i="1"/>
  <c r="F1412" i="1"/>
  <c r="E1412" i="1"/>
  <c r="D1412" i="1"/>
  <c r="G1407" i="1"/>
  <c r="F1407" i="1"/>
  <c r="E1407" i="1"/>
  <c r="D1407" i="1"/>
  <c r="G1405" i="1"/>
  <c r="F1405" i="1"/>
  <c r="E1405" i="1"/>
  <c r="D1405" i="1"/>
  <c r="G1404" i="1"/>
  <c r="F1404" i="1"/>
  <c r="E1404" i="1"/>
  <c r="D1404" i="1"/>
  <c r="G1399" i="1"/>
  <c r="F1399" i="1"/>
  <c r="E1399" i="1"/>
  <c r="D1399" i="1"/>
  <c r="G1397" i="1"/>
  <c r="F1397" i="1"/>
  <c r="E1397" i="1"/>
  <c r="D1397" i="1"/>
  <c r="G1396" i="1"/>
  <c r="F1396" i="1"/>
  <c r="E1396" i="1"/>
  <c r="D1396" i="1"/>
  <c r="G1391" i="1"/>
  <c r="F1391" i="1"/>
  <c r="E1391" i="1"/>
  <c r="D1391" i="1"/>
  <c r="G1389" i="1"/>
  <c r="F1389" i="1"/>
  <c r="E1389" i="1"/>
  <c r="D1389" i="1"/>
  <c r="G1388" i="1"/>
  <c r="F1388" i="1"/>
  <c r="E1388" i="1"/>
  <c r="D1388" i="1"/>
  <c r="G1383" i="1"/>
  <c r="F1383" i="1"/>
  <c r="E1383" i="1"/>
  <c r="D1383" i="1"/>
  <c r="G1381" i="1"/>
  <c r="F1381" i="1"/>
  <c r="E1381" i="1"/>
  <c r="D1381" i="1"/>
  <c r="G1380" i="1"/>
  <c r="F1380" i="1"/>
  <c r="E1380" i="1"/>
  <c r="D1380" i="1"/>
  <c r="G1371" i="1"/>
  <c r="F1371" i="1"/>
  <c r="E1371" i="1"/>
  <c r="D1371" i="1"/>
  <c r="G1352" i="1"/>
  <c r="F1352" i="1"/>
  <c r="E1352" i="1"/>
  <c r="D1352" i="1"/>
  <c r="G1351" i="1"/>
  <c r="F1351" i="1"/>
  <c r="E1351" i="1"/>
  <c r="D1351" i="1"/>
  <c r="G1350" i="1"/>
  <c r="F1350" i="1"/>
  <c r="E1350" i="1"/>
  <c r="D1350" i="1"/>
  <c r="G1344" i="1"/>
  <c r="F1344" i="1"/>
  <c r="E1344" i="1"/>
  <c r="D1344" i="1"/>
  <c r="G1343" i="1"/>
  <c r="F1343" i="1"/>
  <c r="E1343" i="1"/>
  <c r="D1343" i="1"/>
  <c r="G1339" i="1"/>
  <c r="F1339" i="1"/>
  <c r="E1339" i="1"/>
  <c r="D1339" i="1"/>
  <c r="G1338" i="1"/>
  <c r="F1338" i="1"/>
  <c r="E1338" i="1"/>
  <c r="D1338" i="1"/>
  <c r="G1332" i="1"/>
  <c r="F1332" i="1"/>
  <c r="E1332" i="1"/>
  <c r="D1332" i="1"/>
  <c r="G1327" i="1"/>
  <c r="F1327" i="1"/>
  <c r="E1327" i="1"/>
  <c r="D1327" i="1"/>
  <c r="G1325" i="1"/>
  <c r="F1325" i="1"/>
  <c r="E1325" i="1"/>
  <c r="D1325" i="1"/>
  <c r="G1324" i="1"/>
  <c r="F1324" i="1"/>
  <c r="E1324" i="1"/>
  <c r="D1324" i="1"/>
  <c r="G1319" i="1"/>
  <c r="F1319" i="1"/>
  <c r="E1319" i="1"/>
  <c r="D1319" i="1"/>
  <c r="G1317" i="1"/>
  <c r="F1317" i="1"/>
  <c r="E1317" i="1"/>
  <c r="D1317" i="1"/>
  <c r="G1316" i="1"/>
  <c r="F1316" i="1"/>
  <c r="E1316" i="1"/>
  <c r="D1316" i="1"/>
  <c r="G1311" i="1"/>
  <c r="F1311" i="1"/>
  <c r="E1311" i="1"/>
  <c r="D1311" i="1"/>
  <c r="G1309" i="1"/>
  <c r="F1309" i="1"/>
  <c r="E1309" i="1"/>
  <c r="D1309" i="1"/>
  <c r="G1308" i="1"/>
  <c r="F1308" i="1"/>
  <c r="E1308" i="1"/>
  <c r="D1308" i="1"/>
  <c r="G1303" i="1"/>
  <c r="F1303" i="1"/>
  <c r="E1303" i="1"/>
  <c r="D1303" i="1"/>
  <c r="G1301" i="1"/>
  <c r="F1301" i="1"/>
  <c r="E1301" i="1"/>
  <c r="D1301" i="1"/>
  <c r="G1300" i="1"/>
  <c r="F1300" i="1"/>
  <c r="E1300" i="1"/>
  <c r="D1300" i="1"/>
  <c r="G1291" i="1"/>
  <c r="F1291" i="1"/>
  <c r="E1291" i="1"/>
  <c r="D1291" i="1"/>
  <c r="G1272" i="1"/>
  <c r="F1272" i="1"/>
  <c r="E1272" i="1"/>
  <c r="D1272" i="1"/>
  <c r="G1271" i="1"/>
  <c r="F1271" i="1"/>
  <c r="E1271" i="1"/>
  <c r="D1271" i="1"/>
  <c r="G1270" i="1"/>
  <c r="F1270" i="1"/>
  <c r="E1270" i="1"/>
  <c r="D1270" i="1"/>
  <c r="G1264" i="1"/>
  <c r="F1264" i="1"/>
  <c r="E1264" i="1"/>
  <c r="D1264" i="1"/>
  <c r="G1263" i="1"/>
  <c r="F1263" i="1"/>
  <c r="E1263" i="1"/>
  <c r="D1263" i="1"/>
  <c r="G1259" i="1"/>
  <c r="F1259" i="1"/>
  <c r="E1259" i="1"/>
  <c r="D1259" i="1"/>
  <c r="G1258" i="1"/>
  <c r="F1258" i="1"/>
  <c r="E1258" i="1"/>
  <c r="D1258" i="1"/>
  <c r="G1252" i="1"/>
  <c r="F1252" i="1"/>
  <c r="E1252" i="1"/>
  <c r="D1252" i="1"/>
  <c r="G1247" i="1"/>
  <c r="F1247" i="1"/>
  <c r="E1247" i="1"/>
  <c r="D1247" i="1"/>
  <c r="G1245" i="1"/>
  <c r="F1245" i="1"/>
  <c r="E1245" i="1"/>
  <c r="D1245" i="1"/>
  <c r="G1244" i="1"/>
  <c r="F1244" i="1"/>
  <c r="E1244" i="1"/>
  <c r="D1244" i="1"/>
  <c r="G1239" i="1"/>
  <c r="F1239" i="1"/>
  <c r="E1239" i="1"/>
  <c r="D1239" i="1"/>
  <c r="G1237" i="1"/>
  <c r="F1237" i="1"/>
  <c r="E1237" i="1"/>
  <c r="D1237" i="1"/>
  <c r="G1236" i="1"/>
  <c r="F1236" i="1"/>
  <c r="E1236" i="1"/>
  <c r="D1236" i="1"/>
  <c r="G1231" i="1"/>
  <c r="F1231" i="1"/>
  <c r="E1231" i="1"/>
  <c r="D1231" i="1"/>
  <c r="G1229" i="1"/>
  <c r="F1229" i="1"/>
  <c r="E1229" i="1"/>
  <c r="D1229" i="1"/>
  <c r="G1228" i="1"/>
  <c r="F1228" i="1"/>
  <c r="E1228" i="1"/>
  <c r="D1228" i="1"/>
  <c r="G1223" i="1"/>
  <c r="F1223" i="1"/>
  <c r="E1223" i="1"/>
  <c r="D1223" i="1"/>
  <c r="G1221" i="1"/>
  <c r="F1221" i="1"/>
  <c r="E1221" i="1"/>
  <c r="D1221" i="1"/>
  <c r="G1220" i="1"/>
  <c r="F1220" i="1"/>
  <c r="E1220" i="1"/>
  <c r="D1220" i="1"/>
  <c r="G1211" i="1"/>
  <c r="F1211" i="1"/>
  <c r="E1211" i="1"/>
  <c r="D1211" i="1"/>
  <c r="G1192" i="1"/>
  <c r="F1192" i="1"/>
  <c r="E1192" i="1"/>
  <c r="D1192" i="1"/>
  <c r="G1191" i="1"/>
  <c r="F1191" i="1"/>
  <c r="E1191" i="1"/>
  <c r="D1191" i="1"/>
  <c r="G1190" i="1"/>
  <c r="F1190" i="1"/>
  <c r="E1190" i="1"/>
  <c r="D1190" i="1"/>
  <c r="G1184" i="1"/>
  <c r="F1184" i="1"/>
  <c r="E1184" i="1"/>
  <c r="D1184" i="1"/>
  <c r="G1183" i="1"/>
  <c r="F1183" i="1"/>
  <c r="E1183" i="1"/>
  <c r="D1183" i="1"/>
  <c r="G1179" i="1"/>
  <c r="F1179" i="1"/>
  <c r="E1179" i="1"/>
  <c r="D1179" i="1"/>
  <c r="G1178" i="1"/>
  <c r="F1178" i="1"/>
  <c r="E1178" i="1"/>
  <c r="D1178" i="1"/>
  <c r="G1172" i="1"/>
  <c r="F1172" i="1"/>
  <c r="E1172" i="1"/>
  <c r="D1172" i="1"/>
  <c r="G1167" i="1"/>
  <c r="F1167" i="1"/>
  <c r="E1167" i="1"/>
  <c r="D1167" i="1"/>
  <c r="G1165" i="1"/>
  <c r="F1165" i="1"/>
  <c r="E1165" i="1"/>
  <c r="D1165" i="1"/>
  <c r="G1164" i="1"/>
  <c r="F1164" i="1"/>
  <c r="E1164" i="1"/>
  <c r="D1164" i="1"/>
  <c r="G1159" i="1"/>
  <c r="F1159" i="1"/>
  <c r="E1159" i="1"/>
  <c r="D1159" i="1"/>
  <c r="G1157" i="1"/>
  <c r="F1157" i="1"/>
  <c r="E1157" i="1"/>
  <c r="D1157" i="1"/>
  <c r="G1156" i="1"/>
  <c r="F1156" i="1"/>
  <c r="E1156" i="1"/>
  <c r="D1156" i="1"/>
  <c r="G1151" i="1"/>
  <c r="F1151" i="1"/>
  <c r="E1151" i="1"/>
  <c r="D1151" i="1"/>
  <c r="G1149" i="1"/>
  <c r="F1149" i="1"/>
  <c r="E1149" i="1"/>
  <c r="D1149" i="1"/>
  <c r="G1148" i="1"/>
  <c r="F1148" i="1"/>
  <c r="E1148" i="1"/>
  <c r="D1148" i="1"/>
  <c r="G1143" i="1"/>
  <c r="F1143" i="1"/>
  <c r="E1143" i="1"/>
  <c r="D1143" i="1"/>
  <c r="G1141" i="1"/>
  <c r="F1141" i="1"/>
  <c r="E1141" i="1"/>
  <c r="D1141" i="1"/>
  <c r="G1140" i="1"/>
  <c r="F1140" i="1"/>
  <c r="E1140" i="1"/>
  <c r="D1140" i="1"/>
  <c r="G1131" i="1"/>
  <c r="F1131" i="1"/>
  <c r="E1131" i="1"/>
  <c r="D1131" i="1"/>
  <c r="G1112" i="1"/>
  <c r="F1112" i="1"/>
  <c r="E1112" i="1"/>
  <c r="D1112" i="1"/>
  <c r="G1111" i="1"/>
  <c r="F1111" i="1"/>
  <c r="E1111" i="1"/>
  <c r="D1111" i="1"/>
  <c r="G1110" i="1"/>
  <c r="F1110" i="1"/>
  <c r="E1110" i="1"/>
  <c r="D1110" i="1"/>
  <c r="G1104" i="1"/>
  <c r="F1104" i="1"/>
  <c r="E1104" i="1"/>
  <c r="D1104" i="1"/>
  <c r="G1103" i="1"/>
  <c r="F1103" i="1"/>
  <c r="E1103" i="1"/>
  <c r="D1103" i="1"/>
  <c r="G1099" i="1"/>
  <c r="F1099" i="1"/>
  <c r="E1099" i="1"/>
  <c r="D1099" i="1"/>
  <c r="G1098" i="1"/>
  <c r="F1098" i="1"/>
  <c r="E1098" i="1"/>
  <c r="D1098" i="1"/>
  <c r="G1092" i="1"/>
  <c r="F1092" i="1"/>
  <c r="E1092" i="1"/>
  <c r="D1092" i="1"/>
  <c r="G1087" i="1"/>
  <c r="F1087" i="1"/>
  <c r="E1087" i="1"/>
  <c r="D1087" i="1"/>
  <c r="G1085" i="1"/>
  <c r="F1085" i="1"/>
  <c r="E1085" i="1"/>
  <c r="D1085" i="1"/>
  <c r="G1084" i="1"/>
  <c r="F1084" i="1"/>
  <c r="E1084" i="1"/>
  <c r="D1084" i="1"/>
  <c r="G1079" i="1"/>
  <c r="F1079" i="1"/>
  <c r="E1079" i="1"/>
  <c r="D1079" i="1"/>
  <c r="G1077" i="1"/>
  <c r="F1077" i="1"/>
  <c r="E1077" i="1"/>
  <c r="D1077" i="1"/>
  <c r="G1076" i="1"/>
  <c r="F1076" i="1"/>
  <c r="E1076" i="1"/>
  <c r="D1076" i="1"/>
  <c r="G1071" i="1"/>
  <c r="F1071" i="1"/>
  <c r="E1071" i="1"/>
  <c r="D1071" i="1"/>
  <c r="G1069" i="1"/>
  <c r="F1069" i="1"/>
  <c r="E1069" i="1"/>
  <c r="D1069" i="1"/>
  <c r="G1068" i="1"/>
  <c r="F1068" i="1"/>
  <c r="E1068" i="1"/>
  <c r="D1068" i="1"/>
  <c r="G1063" i="1"/>
  <c r="F1063" i="1"/>
  <c r="E1063" i="1"/>
  <c r="D1063" i="1"/>
  <c r="G1061" i="1"/>
  <c r="F1061" i="1"/>
  <c r="E1061" i="1"/>
  <c r="D1061" i="1"/>
  <c r="G1060" i="1"/>
  <c r="F1060" i="1"/>
  <c r="E1060" i="1"/>
  <c r="D1060" i="1"/>
  <c r="G1051" i="1"/>
  <c r="F1051" i="1"/>
  <c r="E1051" i="1"/>
  <c r="D1051" i="1"/>
  <c r="G1032" i="1"/>
  <c r="F1032" i="1"/>
  <c r="E1032" i="1"/>
  <c r="D1032" i="1"/>
  <c r="G1031" i="1"/>
  <c r="F1031" i="1"/>
  <c r="E1031" i="1"/>
  <c r="D1031" i="1"/>
  <c r="G1030" i="1"/>
  <c r="F1030" i="1"/>
  <c r="E1030" i="1"/>
  <c r="D1030" i="1"/>
  <c r="G1024" i="1"/>
  <c r="F1024" i="1"/>
  <c r="E1024" i="1"/>
  <c r="D1024" i="1"/>
  <c r="G1023" i="1"/>
  <c r="F1023" i="1"/>
  <c r="E1023" i="1"/>
  <c r="D1023" i="1"/>
  <c r="G1019" i="1"/>
  <c r="F1019" i="1"/>
  <c r="E1019" i="1"/>
  <c r="D1019" i="1"/>
  <c r="G1018" i="1"/>
  <c r="F1018" i="1"/>
  <c r="E1018" i="1"/>
  <c r="D1018" i="1"/>
  <c r="G1012" i="1"/>
  <c r="F1012" i="1"/>
  <c r="E1012" i="1"/>
  <c r="D1012" i="1"/>
  <c r="G1007" i="1"/>
  <c r="F1007" i="1"/>
  <c r="E1007" i="1"/>
  <c r="D1007" i="1"/>
  <c r="G1005" i="1"/>
  <c r="F1005" i="1"/>
  <c r="E1005" i="1"/>
  <c r="D1005" i="1"/>
  <c r="G1004" i="1"/>
  <c r="F1004" i="1"/>
  <c r="E1004" i="1"/>
  <c r="D1004" i="1"/>
  <c r="G999" i="1"/>
  <c r="F999" i="1"/>
  <c r="E999" i="1"/>
  <c r="D999" i="1"/>
  <c r="G997" i="1"/>
  <c r="F997" i="1"/>
  <c r="E997" i="1"/>
  <c r="D997" i="1"/>
  <c r="G996" i="1"/>
  <c r="F996" i="1"/>
  <c r="E996" i="1"/>
  <c r="D996" i="1"/>
  <c r="G991" i="1"/>
  <c r="F991" i="1"/>
  <c r="E991" i="1"/>
  <c r="D991" i="1"/>
  <c r="G989" i="1"/>
  <c r="F989" i="1"/>
  <c r="E989" i="1"/>
  <c r="D989" i="1"/>
  <c r="G988" i="1"/>
  <c r="F988" i="1"/>
  <c r="E988" i="1"/>
  <c r="D988" i="1"/>
  <c r="G983" i="1"/>
  <c r="F983" i="1"/>
  <c r="E983" i="1"/>
  <c r="D983" i="1"/>
  <c r="G981" i="1"/>
  <c r="F981" i="1"/>
  <c r="E981" i="1"/>
  <c r="D981" i="1"/>
  <c r="G980" i="1"/>
  <c r="F980" i="1"/>
  <c r="E980" i="1"/>
  <c r="D980" i="1"/>
  <c r="G971" i="1"/>
  <c r="F971" i="1"/>
  <c r="E971" i="1"/>
  <c r="D971" i="1"/>
  <c r="G952" i="1"/>
  <c r="F952" i="1"/>
  <c r="E952" i="1"/>
  <c r="D952" i="1"/>
  <c r="G951" i="1"/>
  <c r="F951" i="1"/>
  <c r="E951" i="1"/>
  <c r="D951" i="1"/>
  <c r="G950" i="1"/>
  <c r="F950" i="1"/>
  <c r="E950" i="1"/>
  <c r="D950" i="1"/>
  <c r="G944" i="1"/>
  <c r="F944" i="1"/>
  <c r="E944" i="1"/>
  <c r="D944" i="1"/>
  <c r="G943" i="1"/>
  <c r="F943" i="1"/>
  <c r="E943" i="1"/>
  <c r="D943" i="1"/>
  <c r="G939" i="1"/>
  <c r="F939" i="1"/>
  <c r="E939" i="1"/>
  <c r="D939" i="1"/>
  <c r="G938" i="1"/>
  <c r="F938" i="1"/>
  <c r="E938" i="1"/>
  <c r="D938" i="1"/>
  <c r="G932" i="1"/>
  <c r="F932" i="1"/>
  <c r="E932" i="1"/>
  <c r="D932" i="1"/>
  <c r="G927" i="1"/>
  <c r="F927" i="1"/>
  <c r="E927" i="1"/>
  <c r="D927" i="1"/>
  <c r="G925" i="1"/>
  <c r="F925" i="1"/>
  <c r="E925" i="1"/>
  <c r="D925" i="1"/>
  <c r="G924" i="1"/>
  <c r="F924" i="1"/>
  <c r="E924" i="1"/>
  <c r="D924" i="1"/>
  <c r="G919" i="1"/>
  <c r="F919" i="1"/>
  <c r="E919" i="1"/>
  <c r="D919" i="1"/>
  <c r="G917" i="1"/>
  <c r="F917" i="1"/>
  <c r="E917" i="1"/>
  <c r="D917" i="1"/>
  <c r="G916" i="1"/>
  <c r="F916" i="1"/>
  <c r="E916" i="1"/>
  <c r="D916" i="1"/>
  <c r="G911" i="1"/>
  <c r="F911" i="1"/>
  <c r="E911" i="1"/>
  <c r="D911" i="1"/>
  <c r="G909" i="1"/>
  <c r="F909" i="1"/>
  <c r="E909" i="1"/>
  <c r="D909" i="1"/>
  <c r="G908" i="1"/>
  <c r="F908" i="1"/>
  <c r="E908" i="1"/>
  <c r="D908" i="1"/>
  <c r="G903" i="1"/>
  <c r="F903" i="1"/>
  <c r="E903" i="1"/>
  <c r="D903" i="1"/>
  <c r="G901" i="1"/>
  <c r="F901" i="1"/>
  <c r="E901" i="1"/>
  <c r="D901" i="1"/>
  <c r="G900" i="1"/>
  <c r="F900" i="1"/>
  <c r="E900" i="1"/>
  <c r="D900" i="1"/>
  <c r="G891" i="1"/>
  <c r="F891" i="1"/>
  <c r="E891" i="1"/>
  <c r="D891" i="1"/>
  <c r="G872" i="1"/>
  <c r="F872" i="1"/>
  <c r="E872" i="1"/>
  <c r="D872" i="1"/>
  <c r="G871" i="1"/>
  <c r="F871" i="1"/>
  <c r="E871" i="1"/>
  <c r="D871" i="1"/>
  <c r="G870" i="1"/>
  <c r="F870" i="1"/>
  <c r="E870" i="1"/>
  <c r="D870" i="1"/>
  <c r="G864" i="1"/>
  <c r="F864" i="1"/>
  <c r="E864" i="1"/>
  <c r="D864" i="1"/>
  <c r="G863" i="1"/>
  <c r="F863" i="1"/>
  <c r="E863" i="1"/>
  <c r="D863" i="1"/>
  <c r="G859" i="1"/>
  <c r="F859" i="1"/>
  <c r="E859" i="1"/>
  <c r="D859" i="1"/>
  <c r="G858" i="1"/>
  <c r="F858" i="1"/>
  <c r="E858" i="1"/>
  <c r="D858" i="1"/>
  <c r="G852" i="1"/>
  <c r="F852" i="1"/>
  <c r="E852" i="1"/>
  <c r="D852" i="1"/>
  <c r="G847" i="1"/>
  <c r="F847" i="1"/>
  <c r="E847" i="1"/>
  <c r="D847" i="1"/>
  <c r="G845" i="1"/>
  <c r="F845" i="1"/>
  <c r="E845" i="1"/>
  <c r="D845" i="1"/>
  <c r="G844" i="1"/>
  <c r="F844" i="1"/>
  <c r="E844" i="1"/>
  <c r="D844" i="1"/>
  <c r="G839" i="1"/>
  <c r="F839" i="1"/>
  <c r="E839" i="1"/>
  <c r="D839" i="1"/>
  <c r="G837" i="1"/>
  <c r="F837" i="1"/>
  <c r="E837" i="1"/>
  <c r="D837" i="1"/>
  <c r="G836" i="1"/>
  <c r="F836" i="1"/>
  <c r="E836" i="1"/>
  <c r="D836" i="1"/>
  <c r="G831" i="1"/>
  <c r="F831" i="1"/>
  <c r="E831" i="1"/>
  <c r="D831" i="1"/>
  <c r="G829" i="1"/>
  <c r="F829" i="1"/>
  <c r="E829" i="1"/>
  <c r="D829" i="1"/>
  <c r="G828" i="1"/>
  <c r="F828" i="1"/>
  <c r="E828" i="1"/>
  <c r="D828" i="1"/>
  <c r="G823" i="1"/>
  <c r="F823" i="1"/>
  <c r="E823" i="1"/>
  <c r="D823" i="1"/>
  <c r="G821" i="1"/>
  <c r="F821" i="1"/>
  <c r="E821" i="1"/>
  <c r="D821" i="1"/>
  <c r="G820" i="1"/>
  <c r="F820" i="1"/>
  <c r="E820" i="1"/>
  <c r="D820" i="1"/>
  <c r="G811" i="1"/>
  <c r="F811" i="1"/>
  <c r="E811" i="1"/>
  <c r="D811" i="1"/>
  <c r="G792" i="1"/>
  <c r="F792" i="1"/>
  <c r="E792" i="1"/>
  <c r="D792" i="1"/>
  <c r="G791" i="1"/>
  <c r="F791" i="1"/>
  <c r="E791" i="1"/>
  <c r="D791" i="1"/>
  <c r="G790" i="1"/>
  <c r="F790" i="1"/>
  <c r="E790" i="1"/>
  <c r="D790" i="1"/>
  <c r="G784" i="1"/>
  <c r="F784" i="1"/>
  <c r="E784" i="1"/>
  <c r="D784" i="1"/>
  <c r="G783" i="1"/>
  <c r="F783" i="1"/>
  <c r="E783" i="1"/>
  <c r="D783" i="1"/>
  <c r="G779" i="1"/>
  <c r="F779" i="1"/>
  <c r="E779" i="1"/>
  <c r="D779" i="1"/>
  <c r="G778" i="1"/>
  <c r="F778" i="1"/>
  <c r="E778" i="1"/>
  <c r="D778" i="1"/>
  <c r="G772" i="1"/>
  <c r="F772" i="1"/>
  <c r="E772" i="1"/>
  <c r="D772" i="1"/>
  <c r="G767" i="1"/>
  <c r="F767" i="1"/>
  <c r="E767" i="1"/>
  <c r="D767" i="1"/>
  <c r="G765" i="1"/>
  <c r="F765" i="1"/>
  <c r="E765" i="1"/>
  <c r="D765" i="1"/>
  <c r="G764" i="1"/>
  <c r="F764" i="1"/>
  <c r="E764" i="1"/>
  <c r="D764" i="1"/>
  <c r="G759" i="1"/>
  <c r="F759" i="1"/>
  <c r="E759" i="1"/>
  <c r="D759" i="1"/>
  <c r="G757" i="1"/>
  <c r="F757" i="1"/>
  <c r="E757" i="1"/>
  <c r="D757" i="1"/>
  <c r="G756" i="1"/>
  <c r="F756" i="1"/>
  <c r="E756" i="1"/>
  <c r="D756" i="1"/>
  <c r="G751" i="1"/>
  <c r="F751" i="1"/>
  <c r="E751" i="1"/>
  <c r="D751" i="1"/>
  <c r="G749" i="1"/>
  <c r="F749" i="1"/>
  <c r="E749" i="1"/>
  <c r="D749" i="1"/>
  <c r="G748" i="1"/>
  <c r="F748" i="1"/>
  <c r="E748" i="1"/>
  <c r="D748" i="1"/>
  <c r="G743" i="1"/>
  <c r="F743" i="1"/>
  <c r="E743" i="1"/>
  <c r="D743" i="1"/>
  <c r="G741" i="1"/>
  <c r="F741" i="1"/>
  <c r="E741" i="1"/>
  <c r="D741" i="1"/>
  <c r="G740" i="1"/>
  <c r="F740" i="1"/>
  <c r="E740" i="1"/>
  <c r="D740" i="1"/>
  <c r="G731" i="1"/>
  <c r="F731" i="1"/>
  <c r="E731" i="1"/>
  <c r="D731" i="1"/>
  <c r="G712" i="1"/>
  <c r="F712" i="1"/>
  <c r="E712" i="1"/>
  <c r="D712" i="1"/>
  <c r="G711" i="1"/>
  <c r="F711" i="1"/>
  <c r="E711" i="1"/>
  <c r="D711" i="1"/>
  <c r="G710" i="1"/>
  <c r="F710" i="1"/>
  <c r="E710" i="1"/>
  <c r="D710" i="1"/>
  <c r="G704" i="1"/>
  <c r="F704" i="1"/>
  <c r="E704" i="1"/>
  <c r="D704" i="1"/>
  <c r="G703" i="1"/>
  <c r="F703" i="1"/>
  <c r="E703" i="1"/>
  <c r="D703" i="1"/>
  <c r="G699" i="1"/>
  <c r="F699" i="1"/>
  <c r="E699" i="1"/>
  <c r="D699" i="1"/>
  <c r="G698" i="1"/>
  <c r="F698" i="1"/>
  <c r="E698" i="1"/>
  <c r="D698" i="1"/>
  <c r="G692" i="1"/>
  <c r="F692" i="1"/>
  <c r="E692" i="1"/>
  <c r="D692" i="1"/>
  <c r="G687" i="1"/>
  <c r="F687" i="1"/>
  <c r="E687" i="1"/>
  <c r="D687" i="1"/>
  <c r="G685" i="1"/>
  <c r="F685" i="1"/>
  <c r="E685" i="1"/>
  <c r="D685" i="1"/>
  <c r="G684" i="1"/>
  <c r="F684" i="1"/>
  <c r="E684" i="1"/>
  <c r="D684" i="1"/>
  <c r="G679" i="1"/>
  <c r="F679" i="1"/>
  <c r="E679" i="1"/>
  <c r="D679" i="1"/>
  <c r="G677" i="1"/>
  <c r="F677" i="1"/>
  <c r="E677" i="1"/>
  <c r="D677" i="1"/>
  <c r="G676" i="1"/>
  <c r="F676" i="1"/>
  <c r="E676" i="1"/>
  <c r="D676" i="1"/>
  <c r="G671" i="1"/>
  <c r="F671" i="1"/>
  <c r="E671" i="1"/>
  <c r="D671" i="1"/>
  <c r="G669" i="1"/>
  <c r="F669" i="1"/>
  <c r="E669" i="1"/>
  <c r="D669" i="1"/>
  <c r="G668" i="1"/>
  <c r="F668" i="1"/>
  <c r="E668" i="1"/>
  <c r="D668" i="1"/>
  <c r="G663" i="1"/>
  <c r="F663" i="1"/>
  <c r="E663" i="1"/>
  <c r="D663" i="1"/>
  <c r="G661" i="1"/>
  <c r="F661" i="1"/>
  <c r="E661" i="1"/>
  <c r="D661" i="1"/>
  <c r="G660" i="1"/>
  <c r="F660" i="1"/>
  <c r="E660" i="1"/>
  <c r="D660" i="1"/>
  <c r="G651" i="1"/>
  <c r="F651" i="1"/>
  <c r="E651" i="1"/>
  <c r="D651" i="1"/>
  <c r="G632" i="1"/>
  <c r="F632" i="1"/>
  <c r="E632" i="1"/>
  <c r="D632" i="1"/>
  <c r="G631" i="1"/>
  <c r="F631" i="1"/>
  <c r="E631" i="1"/>
  <c r="D631" i="1"/>
  <c r="G630" i="1"/>
  <c r="F630" i="1"/>
  <c r="E630" i="1"/>
  <c r="D630" i="1"/>
  <c r="G624" i="1"/>
  <c r="F624" i="1"/>
  <c r="E624" i="1"/>
  <c r="D624" i="1"/>
  <c r="G623" i="1"/>
  <c r="F623" i="1"/>
  <c r="E623" i="1"/>
  <c r="D623" i="1"/>
  <c r="G619" i="1"/>
  <c r="F619" i="1"/>
  <c r="E619" i="1"/>
  <c r="D619" i="1"/>
  <c r="G618" i="1"/>
  <c r="F618" i="1"/>
  <c r="E618" i="1"/>
  <c r="D618" i="1"/>
  <c r="G612" i="1"/>
  <c r="F612" i="1"/>
  <c r="E612" i="1"/>
  <c r="D612" i="1"/>
  <c r="G607" i="1"/>
  <c r="F607" i="1"/>
  <c r="E607" i="1"/>
  <c r="D607" i="1"/>
  <c r="G605" i="1"/>
  <c r="F605" i="1"/>
  <c r="E605" i="1"/>
  <c r="D605" i="1"/>
  <c r="G604" i="1"/>
  <c r="F604" i="1"/>
  <c r="E604" i="1"/>
  <c r="D604" i="1"/>
  <c r="G599" i="1"/>
  <c r="F599" i="1"/>
  <c r="E599" i="1"/>
  <c r="D599" i="1"/>
  <c r="G597" i="1"/>
  <c r="F597" i="1"/>
  <c r="E597" i="1"/>
  <c r="D597" i="1"/>
  <c r="G596" i="1"/>
  <c r="F596" i="1"/>
  <c r="E596" i="1"/>
  <c r="D596" i="1"/>
  <c r="G591" i="1"/>
  <c r="F591" i="1"/>
  <c r="E591" i="1"/>
  <c r="D591" i="1"/>
  <c r="G589" i="1"/>
  <c r="F589" i="1"/>
  <c r="E589" i="1"/>
  <c r="D589" i="1"/>
  <c r="G588" i="1"/>
  <c r="F588" i="1"/>
  <c r="E588" i="1"/>
  <c r="D588" i="1"/>
  <c r="G583" i="1"/>
  <c r="F583" i="1"/>
  <c r="E583" i="1"/>
  <c r="D583" i="1"/>
  <c r="G581" i="1"/>
  <c r="F581" i="1"/>
  <c r="E581" i="1"/>
  <c r="D581" i="1"/>
  <c r="G580" i="1"/>
  <c r="F580" i="1"/>
  <c r="E580" i="1"/>
  <c r="D580" i="1"/>
  <c r="G571" i="1"/>
  <c r="F571" i="1"/>
  <c r="E571" i="1"/>
  <c r="D571" i="1"/>
  <c r="G552" i="1"/>
  <c r="F552" i="1"/>
  <c r="E552" i="1"/>
  <c r="D552" i="1"/>
  <c r="G551" i="1"/>
  <c r="F551" i="1"/>
  <c r="E551" i="1"/>
  <c r="D551" i="1"/>
  <c r="G550" i="1"/>
  <c r="F550" i="1"/>
  <c r="E550" i="1"/>
  <c r="D550" i="1"/>
  <c r="G544" i="1"/>
  <c r="F544" i="1"/>
  <c r="E544" i="1"/>
  <c r="D544" i="1"/>
  <c r="G543" i="1"/>
  <c r="F543" i="1"/>
  <c r="E543" i="1"/>
  <c r="D543" i="1"/>
  <c r="G539" i="1"/>
  <c r="F539" i="1"/>
  <c r="E539" i="1"/>
  <c r="D539" i="1"/>
  <c r="G538" i="1"/>
  <c r="F538" i="1"/>
  <c r="E538" i="1"/>
  <c r="D538" i="1"/>
  <c r="G532" i="1"/>
  <c r="F532" i="1"/>
  <c r="E532" i="1"/>
  <c r="D532" i="1"/>
  <c r="G527" i="1"/>
  <c r="F527" i="1"/>
  <c r="E527" i="1"/>
  <c r="D527" i="1"/>
  <c r="G525" i="1"/>
  <c r="F525" i="1"/>
  <c r="E525" i="1"/>
  <c r="D525" i="1"/>
  <c r="G524" i="1"/>
  <c r="F524" i="1"/>
  <c r="E524" i="1"/>
  <c r="D524" i="1"/>
  <c r="G519" i="1"/>
  <c r="F519" i="1"/>
  <c r="E519" i="1"/>
  <c r="D519" i="1"/>
  <c r="G517" i="1"/>
  <c r="F517" i="1"/>
  <c r="E517" i="1"/>
  <c r="D517" i="1"/>
  <c r="G516" i="1"/>
  <c r="F516" i="1"/>
  <c r="E516" i="1"/>
  <c r="D516" i="1"/>
  <c r="G511" i="1"/>
  <c r="F511" i="1"/>
  <c r="E511" i="1"/>
  <c r="D511" i="1"/>
  <c r="G509" i="1"/>
  <c r="F509" i="1"/>
  <c r="E509" i="1"/>
  <c r="D509" i="1"/>
  <c r="G508" i="1"/>
  <c r="F508" i="1"/>
  <c r="E508" i="1"/>
  <c r="D508" i="1"/>
  <c r="G503" i="1"/>
  <c r="F503" i="1"/>
  <c r="E503" i="1"/>
  <c r="D503" i="1"/>
  <c r="G501" i="1"/>
  <c r="F501" i="1"/>
  <c r="E501" i="1"/>
  <c r="D501" i="1"/>
  <c r="G500" i="1"/>
  <c r="F500" i="1"/>
  <c r="E500" i="1"/>
  <c r="D500" i="1"/>
  <c r="G491" i="1"/>
  <c r="F491" i="1"/>
  <c r="E491" i="1"/>
  <c r="D491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4" i="1"/>
  <c r="F464" i="1"/>
  <c r="E464" i="1"/>
  <c r="D464" i="1"/>
  <c r="G463" i="1"/>
  <c r="F463" i="1"/>
  <c r="E463" i="1"/>
  <c r="D463" i="1"/>
  <c r="G459" i="1"/>
  <c r="F459" i="1"/>
  <c r="E459" i="1"/>
  <c r="D459" i="1"/>
  <c r="G458" i="1"/>
  <c r="F458" i="1"/>
  <c r="E458" i="1"/>
  <c r="D458" i="1"/>
  <c r="G452" i="1"/>
  <c r="F452" i="1"/>
  <c r="E452" i="1"/>
  <c r="D452" i="1"/>
  <c r="G447" i="1"/>
  <c r="F447" i="1"/>
  <c r="E447" i="1"/>
  <c r="D447" i="1"/>
  <c r="G445" i="1"/>
  <c r="F445" i="1"/>
  <c r="E445" i="1"/>
  <c r="D445" i="1"/>
  <c r="G444" i="1"/>
  <c r="F444" i="1"/>
  <c r="E444" i="1"/>
  <c r="D444" i="1"/>
  <c r="G439" i="1"/>
  <c r="F439" i="1"/>
  <c r="E439" i="1"/>
  <c r="D439" i="1"/>
  <c r="G437" i="1"/>
  <c r="F437" i="1"/>
  <c r="E437" i="1"/>
  <c r="D437" i="1"/>
  <c r="G436" i="1"/>
  <c r="F436" i="1"/>
  <c r="E436" i="1"/>
  <c r="D436" i="1"/>
  <c r="G431" i="1"/>
  <c r="F431" i="1"/>
  <c r="E431" i="1"/>
  <c r="D431" i="1"/>
  <c r="G429" i="1"/>
  <c r="F429" i="1"/>
  <c r="E429" i="1"/>
  <c r="D429" i="1"/>
  <c r="G428" i="1"/>
  <c r="F428" i="1"/>
  <c r="E428" i="1"/>
  <c r="D428" i="1"/>
  <c r="G423" i="1"/>
  <c r="F423" i="1"/>
  <c r="E423" i="1"/>
  <c r="D423" i="1"/>
  <c r="G421" i="1"/>
  <c r="F421" i="1"/>
  <c r="E421" i="1"/>
  <c r="D421" i="1"/>
  <c r="G420" i="1"/>
  <c r="F420" i="1"/>
  <c r="E420" i="1"/>
  <c r="D420" i="1"/>
  <c r="G411" i="1"/>
  <c r="F411" i="1"/>
  <c r="E411" i="1"/>
  <c r="D411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4" i="1"/>
  <c r="F384" i="1"/>
  <c r="E384" i="1"/>
  <c r="D384" i="1"/>
  <c r="G383" i="1"/>
  <c r="F383" i="1"/>
  <c r="E383" i="1"/>
  <c r="D383" i="1"/>
  <c r="G379" i="1"/>
  <c r="F379" i="1"/>
  <c r="E379" i="1"/>
  <c r="D379" i="1"/>
  <c r="G378" i="1"/>
  <c r="F378" i="1"/>
  <c r="E378" i="1"/>
  <c r="D378" i="1"/>
  <c r="G372" i="1"/>
  <c r="F372" i="1"/>
  <c r="E372" i="1"/>
  <c r="D372" i="1"/>
  <c r="G367" i="1"/>
  <c r="F367" i="1"/>
  <c r="E367" i="1"/>
  <c r="D367" i="1"/>
  <c r="G365" i="1"/>
  <c r="F365" i="1"/>
  <c r="E365" i="1"/>
  <c r="D365" i="1"/>
  <c r="G364" i="1"/>
  <c r="F364" i="1"/>
  <c r="E364" i="1"/>
  <c r="D364" i="1"/>
  <c r="G359" i="1"/>
  <c r="F359" i="1"/>
  <c r="E359" i="1"/>
  <c r="D359" i="1"/>
  <c r="G357" i="1"/>
  <c r="F357" i="1"/>
  <c r="E357" i="1"/>
  <c r="D357" i="1"/>
  <c r="G356" i="1"/>
  <c r="F356" i="1"/>
  <c r="E356" i="1"/>
  <c r="D356" i="1"/>
  <c r="G351" i="1"/>
  <c r="F351" i="1"/>
  <c r="E351" i="1"/>
  <c r="D351" i="1"/>
  <c r="G349" i="1"/>
  <c r="F349" i="1"/>
  <c r="E349" i="1"/>
  <c r="D349" i="1"/>
  <c r="G348" i="1"/>
  <c r="F348" i="1"/>
  <c r="E348" i="1"/>
  <c r="D348" i="1"/>
  <c r="G343" i="1"/>
  <c r="F343" i="1"/>
  <c r="E343" i="1"/>
  <c r="D343" i="1"/>
  <c r="G341" i="1"/>
  <c r="F341" i="1"/>
  <c r="E341" i="1"/>
  <c r="D341" i="1"/>
  <c r="G340" i="1"/>
  <c r="F340" i="1"/>
  <c r="E340" i="1"/>
  <c r="D340" i="1"/>
  <c r="G331" i="1"/>
  <c r="F331" i="1"/>
  <c r="E331" i="1"/>
  <c r="D331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4" i="1"/>
  <c r="F304" i="1"/>
  <c r="E304" i="1"/>
  <c r="D304" i="1"/>
  <c r="G303" i="1"/>
  <c r="F303" i="1"/>
  <c r="E303" i="1"/>
  <c r="D303" i="1"/>
  <c r="G299" i="1"/>
  <c r="F299" i="1"/>
  <c r="E299" i="1"/>
  <c r="D299" i="1"/>
  <c r="G298" i="1"/>
  <c r="F298" i="1"/>
  <c r="E298" i="1"/>
  <c r="D298" i="1"/>
  <c r="G292" i="1"/>
  <c r="F292" i="1"/>
  <c r="E292" i="1"/>
  <c r="D292" i="1"/>
  <c r="G287" i="1"/>
  <c r="F287" i="1"/>
  <c r="E287" i="1"/>
  <c r="D287" i="1"/>
  <c r="G285" i="1"/>
  <c r="F285" i="1"/>
  <c r="E285" i="1"/>
  <c r="D285" i="1"/>
  <c r="G284" i="1"/>
  <c r="F284" i="1"/>
  <c r="E284" i="1"/>
  <c r="D284" i="1"/>
  <c r="G279" i="1"/>
  <c r="F279" i="1"/>
  <c r="E279" i="1"/>
  <c r="D279" i="1"/>
  <c r="G277" i="1"/>
  <c r="F277" i="1"/>
  <c r="E277" i="1"/>
  <c r="D277" i="1"/>
  <c r="G276" i="1"/>
  <c r="F276" i="1"/>
  <c r="E276" i="1"/>
  <c r="D276" i="1"/>
  <c r="G271" i="1"/>
  <c r="F271" i="1"/>
  <c r="E271" i="1"/>
  <c r="D271" i="1"/>
  <c r="G269" i="1"/>
  <c r="F269" i="1"/>
  <c r="E269" i="1"/>
  <c r="D269" i="1"/>
  <c r="G268" i="1"/>
  <c r="F268" i="1"/>
  <c r="E268" i="1"/>
  <c r="D268" i="1"/>
  <c r="G263" i="1"/>
  <c r="F263" i="1"/>
  <c r="E263" i="1"/>
  <c r="D263" i="1"/>
  <c r="G261" i="1"/>
  <c r="F261" i="1"/>
  <c r="E261" i="1"/>
  <c r="D261" i="1"/>
  <c r="G260" i="1"/>
  <c r="F260" i="1"/>
  <c r="E260" i="1"/>
  <c r="D260" i="1"/>
  <c r="G251" i="1"/>
  <c r="F251" i="1"/>
  <c r="E251" i="1"/>
  <c r="D251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4" i="1"/>
  <c r="F224" i="1"/>
  <c r="E224" i="1"/>
  <c r="D224" i="1"/>
  <c r="G223" i="1"/>
  <c r="F223" i="1"/>
  <c r="E223" i="1"/>
  <c r="D223" i="1"/>
  <c r="G219" i="1"/>
  <c r="F219" i="1"/>
  <c r="E219" i="1"/>
  <c r="D219" i="1"/>
  <c r="G218" i="1"/>
  <c r="F218" i="1"/>
  <c r="E218" i="1"/>
  <c r="D218" i="1"/>
  <c r="G212" i="1"/>
  <c r="F212" i="1"/>
  <c r="E212" i="1"/>
  <c r="D212" i="1"/>
  <c r="G207" i="1"/>
  <c r="F207" i="1"/>
  <c r="E207" i="1"/>
  <c r="D207" i="1"/>
  <c r="G205" i="1"/>
  <c r="F205" i="1"/>
  <c r="E205" i="1"/>
  <c r="D205" i="1"/>
  <c r="G204" i="1"/>
  <c r="F204" i="1"/>
  <c r="E204" i="1"/>
  <c r="D204" i="1"/>
  <c r="G199" i="1"/>
  <c r="F199" i="1"/>
  <c r="E199" i="1"/>
  <c r="D199" i="1"/>
  <c r="G197" i="1"/>
  <c r="F197" i="1"/>
  <c r="E197" i="1"/>
  <c r="D197" i="1"/>
  <c r="G196" i="1"/>
  <c r="F196" i="1"/>
  <c r="E196" i="1"/>
  <c r="D196" i="1"/>
  <c r="G191" i="1"/>
  <c r="F191" i="1"/>
  <c r="E191" i="1"/>
  <c r="D191" i="1"/>
  <c r="G189" i="1"/>
  <c r="F189" i="1"/>
  <c r="E189" i="1"/>
  <c r="D189" i="1"/>
  <c r="G188" i="1"/>
  <c r="F188" i="1"/>
  <c r="E188" i="1"/>
  <c r="D188" i="1"/>
  <c r="G183" i="1"/>
  <c r="F183" i="1"/>
  <c r="E183" i="1"/>
  <c r="D183" i="1"/>
  <c r="G181" i="1"/>
  <c r="F181" i="1"/>
  <c r="E181" i="1"/>
  <c r="D181" i="1"/>
  <c r="G180" i="1"/>
  <c r="F180" i="1"/>
  <c r="E180" i="1"/>
  <c r="D180" i="1"/>
  <c r="G171" i="1"/>
  <c r="F171" i="1"/>
  <c r="E171" i="1"/>
  <c r="D171" i="1"/>
  <c r="D94" i="1"/>
  <c r="D174" i="1" s="1"/>
  <c r="D254" i="1" s="1"/>
  <c r="D334" i="1" s="1"/>
  <c r="D414" i="1" s="1"/>
  <c r="D494" i="1" s="1"/>
  <c r="D574" i="1" s="1"/>
  <c r="D654" i="1" s="1"/>
  <c r="D734" i="1" s="1"/>
  <c r="D814" i="1" s="1"/>
  <c r="D894" i="1" s="1"/>
  <c r="D974" i="1" s="1"/>
  <c r="D1054" i="1" s="1"/>
  <c r="D1134" i="1" s="1"/>
  <c r="D1214" i="1" s="1"/>
  <c r="D1294" i="1" s="1"/>
  <c r="D1374" i="1" s="1"/>
  <c r="D1454" i="1" s="1"/>
  <c r="D1534" i="1" s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4" i="1"/>
  <c r="F144" i="1"/>
  <c r="E144" i="1"/>
  <c r="D144" i="1"/>
  <c r="G143" i="1"/>
  <c r="F143" i="1"/>
  <c r="E143" i="1"/>
  <c r="D143" i="1"/>
  <c r="G139" i="1"/>
  <c r="F139" i="1"/>
  <c r="E139" i="1"/>
  <c r="D139" i="1"/>
  <c r="G138" i="1"/>
  <c r="F138" i="1"/>
  <c r="E138" i="1"/>
  <c r="D138" i="1"/>
  <c r="G132" i="1"/>
  <c r="F132" i="1"/>
  <c r="E132" i="1"/>
  <c r="D132" i="1"/>
  <c r="G127" i="1"/>
  <c r="F127" i="1"/>
  <c r="E127" i="1"/>
  <c r="D127" i="1"/>
  <c r="G125" i="1"/>
  <c r="F125" i="1"/>
  <c r="E125" i="1"/>
  <c r="D125" i="1"/>
  <c r="G124" i="1"/>
  <c r="F124" i="1"/>
  <c r="E124" i="1"/>
  <c r="D124" i="1"/>
  <c r="G119" i="1"/>
  <c r="F119" i="1"/>
  <c r="E119" i="1"/>
  <c r="D119" i="1"/>
  <c r="G117" i="1"/>
  <c r="F117" i="1"/>
  <c r="E117" i="1"/>
  <c r="D117" i="1"/>
  <c r="G116" i="1"/>
  <c r="F116" i="1"/>
  <c r="E116" i="1"/>
  <c r="D116" i="1"/>
  <c r="G111" i="1"/>
  <c r="F111" i="1"/>
  <c r="E111" i="1"/>
  <c r="D111" i="1"/>
  <c r="G109" i="1"/>
  <c r="F109" i="1"/>
  <c r="E109" i="1"/>
  <c r="D109" i="1"/>
  <c r="G108" i="1"/>
  <c r="F108" i="1"/>
  <c r="E108" i="1"/>
  <c r="D108" i="1"/>
  <c r="G103" i="1"/>
  <c r="F103" i="1"/>
  <c r="E103" i="1"/>
  <c r="D103" i="1"/>
  <c r="G101" i="1"/>
  <c r="F101" i="1"/>
  <c r="E101" i="1"/>
  <c r="D101" i="1"/>
  <c r="G100" i="1"/>
  <c r="F100" i="1"/>
  <c r="E100" i="1"/>
  <c r="D100" i="1"/>
  <c r="G91" i="1"/>
  <c r="F91" i="1"/>
  <c r="E91" i="1"/>
  <c r="D91" i="1"/>
  <c r="G45" i="1"/>
  <c r="F45" i="1"/>
  <c r="E45" i="1"/>
  <c r="D45" i="1"/>
  <c r="G44" i="1"/>
  <c r="F44" i="1"/>
  <c r="E44" i="1"/>
  <c r="D44" i="1"/>
  <c r="G37" i="1"/>
  <c r="F37" i="1"/>
  <c r="E37" i="1"/>
  <c r="D37" i="1"/>
  <c r="G36" i="1"/>
  <c r="F36" i="1"/>
  <c r="E36" i="1"/>
  <c r="D36" i="1"/>
  <c r="G29" i="1"/>
  <c r="F29" i="1"/>
  <c r="E29" i="1"/>
  <c r="D29" i="1"/>
  <c r="G28" i="1"/>
  <c r="F28" i="1"/>
  <c r="E28" i="1"/>
  <c r="D28" i="1"/>
  <c r="G21" i="1"/>
  <c r="F21" i="1"/>
  <c r="E21" i="1"/>
  <c r="D21" i="1"/>
  <c r="G20" i="1"/>
  <c r="F20" i="1"/>
  <c r="E20" i="1"/>
  <c r="D20" i="1"/>
  <c r="G72" i="1"/>
  <c r="F72" i="1"/>
  <c r="E72" i="1"/>
  <c r="D72" i="1"/>
  <c r="G64" i="1"/>
  <c r="F64" i="1"/>
  <c r="E64" i="1"/>
  <c r="D64" i="1"/>
  <c r="G71" i="1"/>
  <c r="F71" i="1"/>
  <c r="E71" i="1"/>
  <c r="D71" i="1"/>
  <c r="G70" i="1"/>
  <c r="F70" i="1"/>
  <c r="E70" i="1"/>
  <c r="D70" i="1"/>
  <c r="G63" i="1"/>
  <c r="F63" i="1"/>
  <c r="E63" i="1"/>
  <c r="D63" i="1"/>
  <c r="G52" i="1"/>
  <c r="G54" i="1" s="1"/>
  <c r="F52" i="1"/>
  <c r="F54" i="1" s="1"/>
  <c r="E52" i="1"/>
  <c r="E54" i="1" s="1"/>
  <c r="D52" i="1"/>
  <c r="D54" i="1" s="1"/>
  <c r="G58" i="1"/>
  <c r="F58" i="1"/>
  <c r="E58" i="1"/>
  <c r="D58" i="1"/>
  <c r="E59" i="1"/>
  <c r="D59" i="1"/>
  <c r="F59" i="1"/>
  <c r="G59" i="1"/>
  <c r="G47" i="1"/>
  <c r="F47" i="1"/>
  <c r="E47" i="1"/>
  <c r="D47" i="1"/>
  <c r="G1535" i="1"/>
  <c r="D1455" i="1"/>
  <c r="E1375" i="1"/>
  <c r="F1295" i="1"/>
  <c r="G1215" i="1"/>
  <c r="F1535" i="1"/>
  <c r="G1455" i="1"/>
  <c r="D1375" i="1"/>
  <c r="E1295" i="1"/>
  <c r="F1215" i="1"/>
  <c r="D1295" i="1"/>
  <c r="E1215" i="1"/>
  <c r="G1135" i="1"/>
  <c r="D1055" i="1"/>
  <c r="D1215" i="1"/>
  <c r="F1135" i="1"/>
  <c r="G1055" i="1"/>
  <c r="E1535" i="1"/>
  <c r="F1455" i="1"/>
  <c r="G1375" i="1"/>
  <c r="G975" i="1"/>
  <c r="E1135" i="1"/>
  <c r="F1055" i="1"/>
  <c r="D1135" i="1"/>
  <c r="E1055" i="1"/>
  <c r="D1535" i="1"/>
  <c r="E1455" i="1"/>
  <c r="F1375" i="1"/>
  <c r="G1295" i="1"/>
  <c r="F975" i="1"/>
  <c r="E975" i="1"/>
  <c r="D975" i="1"/>
  <c r="G895" i="1"/>
  <c r="D815" i="1"/>
  <c r="E735" i="1"/>
  <c r="F655" i="1"/>
  <c r="F815" i="1"/>
  <c r="G735" i="1"/>
  <c r="F895" i="1"/>
  <c r="G815" i="1"/>
  <c r="D735" i="1"/>
  <c r="E655" i="1"/>
  <c r="E895" i="1"/>
  <c r="D895" i="1"/>
  <c r="E815" i="1"/>
  <c r="F735" i="1"/>
  <c r="G655" i="1"/>
  <c r="D655" i="1"/>
  <c r="G575" i="1"/>
  <c r="E575" i="1"/>
  <c r="F575" i="1"/>
  <c r="D575" i="1"/>
  <c r="G495" i="1"/>
  <c r="F495" i="1"/>
  <c r="E495" i="1"/>
  <c r="D495" i="1"/>
  <c r="G415" i="1"/>
  <c r="F415" i="1"/>
  <c r="E415" i="1"/>
  <c r="D415" i="1"/>
  <c r="G335" i="1"/>
  <c r="E335" i="1"/>
  <c r="F335" i="1"/>
  <c r="D335" i="1"/>
  <c r="G255" i="1"/>
  <c r="F255" i="1"/>
  <c r="E255" i="1"/>
  <c r="D255" i="1"/>
  <c r="G175" i="1"/>
  <c r="F175" i="1"/>
  <c r="E175" i="1"/>
  <c r="D175" i="1"/>
  <c r="D15" i="1"/>
  <c r="G95" i="1"/>
  <c r="F95" i="1"/>
  <c r="E95" i="1"/>
  <c r="D95" i="1"/>
  <c r="G15" i="1"/>
  <c r="F15" i="1"/>
  <c r="E15" i="1"/>
  <c r="D5" i="2" l="1"/>
  <c r="F7" i="2"/>
  <c r="D9" i="2"/>
  <c r="G10" i="2"/>
  <c r="E12" i="2"/>
  <c r="C14" i="2"/>
  <c r="G15" i="2"/>
  <c r="D16" i="2"/>
  <c r="D18" i="2"/>
  <c r="D21" i="2"/>
  <c r="E5" i="2"/>
  <c r="C7" i="2"/>
  <c r="G7" i="2"/>
  <c r="E9" i="2"/>
  <c r="C11" i="2"/>
  <c r="F12" i="2"/>
  <c r="D14" i="2"/>
  <c r="C15" i="2"/>
  <c r="E16" i="2"/>
  <c r="E18" i="2"/>
  <c r="E21" i="2"/>
  <c r="C4" i="2"/>
  <c r="G4" i="2"/>
  <c r="F5" i="2"/>
  <c r="E6" i="2"/>
  <c r="D7" i="2"/>
  <c r="C8" i="2"/>
  <c r="G8" i="2"/>
  <c r="F9" i="2"/>
  <c r="E10" i="2"/>
  <c r="D11" i="2"/>
  <c r="C12" i="2"/>
  <c r="G12" i="2"/>
  <c r="F13" i="2"/>
  <c r="E14" i="2"/>
  <c r="E15" i="2"/>
  <c r="C16" i="2"/>
  <c r="C20" i="2"/>
  <c r="F16" i="2"/>
  <c r="F17" i="2"/>
  <c r="F18" i="2"/>
  <c r="F19" i="2"/>
  <c r="F20" i="2"/>
  <c r="F21" i="2"/>
  <c r="E4" i="2"/>
  <c r="C6" i="2"/>
  <c r="G6" i="2"/>
  <c r="E8" i="2"/>
  <c r="C10" i="2"/>
  <c r="F11" i="2"/>
  <c r="D13" i="2"/>
  <c r="G14" i="2"/>
  <c r="C18" i="2"/>
  <c r="D17" i="2"/>
  <c r="D19" i="2"/>
  <c r="D20" i="2"/>
  <c r="F4" i="2"/>
  <c r="D6" i="2"/>
  <c r="F8" i="2"/>
  <c r="D10" i="2"/>
  <c r="G11" i="2"/>
  <c r="E13" i="2"/>
  <c r="D15" i="2"/>
  <c r="C19" i="2"/>
  <c r="E17" i="2"/>
  <c r="E19" i="2"/>
  <c r="E20" i="2"/>
  <c r="D4" i="2"/>
  <c r="C5" i="2"/>
  <c r="G5" i="2"/>
  <c r="F6" i="2"/>
  <c r="E7" i="2"/>
  <c r="D8" i="2"/>
  <c r="C9" i="2"/>
  <c r="G9" i="2"/>
  <c r="F10" i="2"/>
  <c r="E11" i="2"/>
  <c r="D12" i="2"/>
  <c r="C13" i="2"/>
  <c r="G13" i="2"/>
  <c r="F14" i="2"/>
  <c r="F15" i="2"/>
  <c r="C17" i="2"/>
  <c r="C21" i="2"/>
  <c r="G16" i="2"/>
  <c r="G17" i="2"/>
  <c r="G18" i="2"/>
  <c r="G19" i="2"/>
  <c r="G20" i="2"/>
  <c r="E1462" i="1"/>
  <c r="E1470" i="1"/>
  <c r="E1478" i="1"/>
  <c r="F742" i="1"/>
  <c r="F1062" i="1"/>
  <c r="G1398" i="1"/>
  <c r="F998" i="1"/>
  <c r="F1478" i="1"/>
  <c r="E598" i="1"/>
  <c r="F1078" i="1"/>
  <c r="F1398" i="1"/>
  <c r="F758" i="1"/>
  <c r="E1062" i="1"/>
  <c r="G1302" i="1"/>
  <c r="G1382" i="1"/>
  <c r="D918" i="1"/>
  <c r="E846" i="1"/>
  <c r="F1382" i="1"/>
  <c r="E1486" i="1"/>
  <c r="E1078" i="1"/>
  <c r="F1462" i="1"/>
  <c r="F1318" i="1"/>
  <c r="F1326" i="1"/>
  <c r="F1406" i="1"/>
  <c r="D1558" i="1"/>
  <c r="D206" i="1"/>
  <c r="D286" i="1"/>
  <c r="D342" i="1"/>
  <c r="D350" i="1"/>
  <c r="D358" i="1"/>
  <c r="D366" i="1"/>
  <c r="D510" i="1"/>
  <c r="D518" i="1"/>
  <c r="D526" i="1"/>
  <c r="D582" i="1"/>
  <c r="D590" i="1"/>
  <c r="D598" i="1"/>
  <c r="D606" i="1"/>
  <c r="D670" i="1"/>
  <c r="D742" i="1"/>
  <c r="F822" i="1"/>
  <c r="F830" i="1"/>
  <c r="D1062" i="1"/>
  <c r="D1166" i="1"/>
  <c r="D1222" i="1"/>
  <c r="D1230" i="1"/>
  <c r="D1302" i="1"/>
  <c r="G1310" i="1"/>
  <c r="G1318" i="1"/>
  <c r="G1326" i="1"/>
  <c r="G1406" i="1"/>
  <c r="F1486" i="1"/>
  <c r="E1542" i="1"/>
  <c r="E1558" i="1"/>
  <c r="E1566" i="1"/>
  <c r="E1070" i="1"/>
  <c r="E606" i="1"/>
  <c r="E662" i="1"/>
  <c r="E678" i="1"/>
  <c r="G766" i="1"/>
  <c r="G822" i="1"/>
  <c r="G1070" i="1"/>
  <c r="E1086" i="1"/>
  <c r="E1142" i="1"/>
  <c r="E1166" i="1"/>
  <c r="E1230" i="1"/>
  <c r="E1238" i="1"/>
  <c r="E1246" i="1"/>
  <c r="E1302" i="1"/>
  <c r="D1310" i="1"/>
  <c r="D1382" i="1"/>
  <c r="F1390" i="1"/>
  <c r="D1462" i="1"/>
  <c r="F1470" i="1"/>
  <c r="E822" i="1"/>
  <c r="E830" i="1"/>
  <c r="D926" i="1"/>
  <c r="E206" i="1"/>
  <c r="E342" i="1"/>
  <c r="E350" i="1"/>
  <c r="E366" i="1"/>
  <c r="E430" i="1"/>
  <c r="E438" i="1"/>
  <c r="E582" i="1"/>
  <c r="E590" i="1"/>
  <c r="F1006" i="1"/>
  <c r="E1326" i="1"/>
  <c r="G1390" i="1"/>
  <c r="G1470" i="1"/>
  <c r="D446" i="1"/>
  <c r="D678" i="1"/>
  <c r="D686" i="1"/>
  <c r="G750" i="1"/>
  <c r="F1070" i="1"/>
  <c r="D1142" i="1"/>
  <c r="D1150" i="1"/>
  <c r="E1006" i="1"/>
  <c r="D422" i="1"/>
  <c r="D430" i="1"/>
  <c r="D438" i="1"/>
  <c r="D502" i="1"/>
  <c r="D662" i="1"/>
  <c r="G758" i="1"/>
  <c r="D838" i="1"/>
  <c r="D846" i="1"/>
  <c r="G902" i="1"/>
  <c r="G910" i="1"/>
  <c r="G918" i="1"/>
  <c r="G926" i="1"/>
  <c r="G982" i="1"/>
  <c r="G990" i="1"/>
  <c r="G998" i="1"/>
  <c r="D1078" i="1"/>
  <c r="F1086" i="1"/>
  <c r="D1238" i="1"/>
  <c r="D1478" i="1"/>
  <c r="E286" i="1"/>
  <c r="E686" i="1"/>
  <c r="E742" i="1"/>
  <c r="E838" i="1"/>
  <c r="D902" i="1"/>
  <c r="D990" i="1"/>
  <c r="E1382" i="1"/>
  <c r="E1398" i="1"/>
  <c r="F342" i="1"/>
  <c r="F350" i="1"/>
  <c r="F358" i="1"/>
  <c r="F366" i="1"/>
  <c r="F422" i="1"/>
  <c r="F430" i="1"/>
  <c r="F438" i="1"/>
  <c r="F446" i="1"/>
  <c r="F502" i="1"/>
  <c r="F510" i="1"/>
  <c r="F518" i="1"/>
  <c r="F526" i="1"/>
  <c r="F582" i="1"/>
  <c r="F590" i="1"/>
  <c r="F598" i="1"/>
  <c r="F606" i="1"/>
  <c r="F662" i="1"/>
  <c r="F670" i="1"/>
  <c r="F678" i="1"/>
  <c r="F686" i="1"/>
  <c r="E750" i="1"/>
  <c r="E758" i="1"/>
  <c r="D766" i="1"/>
  <c r="D822" i="1"/>
  <c r="G830" i="1"/>
  <c r="F838" i="1"/>
  <c r="F846" i="1"/>
  <c r="E902" i="1"/>
  <c r="E910" i="1"/>
  <c r="E918" i="1"/>
  <c r="E926" i="1"/>
  <c r="E982" i="1"/>
  <c r="E990" i="1"/>
  <c r="E998" i="1"/>
  <c r="G1006" i="1"/>
  <c r="D1070" i="1"/>
  <c r="D1086" i="1"/>
  <c r="F1142" i="1"/>
  <c r="F1150" i="1"/>
  <c r="F1158" i="1"/>
  <c r="F1166" i="1"/>
  <c r="F1222" i="1"/>
  <c r="F1230" i="1"/>
  <c r="F1238" i="1"/>
  <c r="F1246" i="1"/>
  <c r="F1302" i="1"/>
  <c r="E1310" i="1"/>
  <c r="D1318" i="1"/>
  <c r="D1390" i="1"/>
  <c r="D1406" i="1"/>
  <c r="D1470" i="1"/>
  <c r="D1486" i="1"/>
  <c r="F1542" i="1"/>
  <c r="F1550" i="1"/>
  <c r="F1558" i="1"/>
  <c r="F1566" i="1"/>
  <c r="D1158" i="1"/>
  <c r="D1246" i="1"/>
  <c r="D1398" i="1"/>
  <c r="D1542" i="1"/>
  <c r="D1550" i="1"/>
  <c r="D1566" i="1"/>
  <c r="E358" i="1"/>
  <c r="E422" i="1"/>
  <c r="E446" i="1"/>
  <c r="E502" i="1"/>
  <c r="E510" i="1"/>
  <c r="E518" i="1"/>
  <c r="E526" i="1"/>
  <c r="E670" i="1"/>
  <c r="D750" i="1"/>
  <c r="D758" i="1"/>
  <c r="D910" i="1"/>
  <c r="D982" i="1"/>
  <c r="D998" i="1"/>
  <c r="G1086" i="1"/>
  <c r="E1150" i="1"/>
  <c r="E1158" i="1"/>
  <c r="E1222" i="1"/>
  <c r="G1486" i="1"/>
  <c r="E1550" i="1"/>
  <c r="G342" i="1"/>
  <c r="G350" i="1"/>
  <c r="G358" i="1"/>
  <c r="G366" i="1"/>
  <c r="G422" i="1"/>
  <c r="G430" i="1"/>
  <c r="G438" i="1"/>
  <c r="G446" i="1"/>
  <c r="G502" i="1"/>
  <c r="G510" i="1"/>
  <c r="G518" i="1"/>
  <c r="G526" i="1"/>
  <c r="G582" i="1"/>
  <c r="G590" i="1"/>
  <c r="G598" i="1"/>
  <c r="G606" i="1"/>
  <c r="G662" i="1"/>
  <c r="G678" i="1"/>
  <c r="G742" i="1"/>
  <c r="E766" i="1"/>
  <c r="D830" i="1"/>
  <c r="G838" i="1"/>
  <c r="G846" i="1"/>
  <c r="F902" i="1"/>
  <c r="F910" i="1"/>
  <c r="F918" i="1"/>
  <c r="F926" i="1"/>
  <c r="F982" i="1"/>
  <c r="F990" i="1"/>
  <c r="D1006" i="1"/>
  <c r="G1062" i="1"/>
  <c r="G1078" i="1"/>
  <c r="G1142" i="1"/>
  <c r="G1150" i="1"/>
  <c r="G1158" i="1"/>
  <c r="G1166" i="1"/>
  <c r="G1222" i="1"/>
  <c r="G1230" i="1"/>
  <c r="G1238" i="1"/>
  <c r="G1246" i="1"/>
  <c r="F1310" i="1"/>
  <c r="E1318" i="1"/>
  <c r="D1326" i="1"/>
  <c r="E1390" i="1"/>
  <c r="E1406" i="1"/>
  <c r="G1462" i="1"/>
  <c r="G1478" i="1"/>
  <c r="G1542" i="1"/>
  <c r="G1550" i="1"/>
  <c r="G1558" i="1"/>
  <c r="G1566" i="1"/>
  <c r="D182" i="1"/>
  <c r="E190" i="1"/>
  <c r="D198" i="1"/>
  <c r="D262" i="1"/>
  <c r="E270" i="1"/>
  <c r="E262" i="1"/>
  <c r="F262" i="1"/>
  <c r="F270" i="1"/>
  <c r="F278" i="1"/>
  <c r="F286" i="1"/>
  <c r="D270" i="1"/>
  <c r="D278" i="1"/>
  <c r="E278" i="1"/>
  <c r="G262" i="1"/>
  <c r="G270" i="1"/>
  <c r="G278" i="1"/>
  <c r="G286" i="1"/>
  <c r="F182" i="1"/>
  <c r="F190" i="1"/>
  <c r="F198" i="1"/>
  <c r="F206" i="1"/>
  <c r="D190" i="1"/>
  <c r="E182" i="1"/>
  <c r="E198" i="1"/>
  <c r="G182" i="1"/>
  <c r="G190" i="1"/>
  <c r="G198" i="1"/>
  <c r="G206" i="1"/>
  <c r="E102" i="1"/>
  <c r="E110" i="1"/>
  <c r="E118" i="1"/>
  <c r="E126" i="1"/>
  <c r="F102" i="1"/>
  <c r="F110" i="1"/>
  <c r="F118" i="1"/>
  <c r="F126" i="1"/>
  <c r="G102" i="1"/>
  <c r="G110" i="1"/>
  <c r="G118" i="1"/>
  <c r="G126" i="1"/>
  <c r="D102" i="1"/>
  <c r="D110" i="1"/>
  <c r="D118" i="1"/>
  <c r="D126" i="1"/>
  <c r="G670" i="1"/>
  <c r="G686" i="1"/>
  <c r="F766" i="1"/>
  <c r="F750" i="1"/>
  <c r="F60" i="1"/>
  <c r="G60" i="1"/>
  <c r="E60" i="1"/>
  <c r="D60" i="1"/>
  <c r="G46" i="1"/>
  <c r="G48" i="1" s="1"/>
  <c r="F46" i="1"/>
  <c r="F48" i="1" s="1"/>
  <c r="E46" i="1"/>
  <c r="E48" i="1" s="1"/>
  <c r="D46" i="1"/>
  <c r="D48" i="1" s="1"/>
  <c r="G39" i="1"/>
  <c r="F39" i="1"/>
  <c r="E39" i="1"/>
  <c r="D39" i="1"/>
  <c r="G31" i="1"/>
  <c r="F31" i="1"/>
  <c r="E31" i="1"/>
  <c r="D31" i="1"/>
  <c r="G23" i="1"/>
  <c r="F23" i="1"/>
  <c r="E23" i="1"/>
  <c r="D23" i="1"/>
  <c r="G11" i="1"/>
  <c r="G12" i="1" s="1"/>
  <c r="F11" i="1"/>
  <c r="F12" i="1" s="1"/>
  <c r="E11" i="1"/>
  <c r="E12" i="1" s="1"/>
  <c r="D11" i="1"/>
  <c r="D12" i="1" s="1"/>
  <c r="D22" i="1" l="1"/>
  <c r="D24" i="1" s="1"/>
  <c r="D30" i="1"/>
  <c r="D32" i="1" s="1"/>
  <c r="D38" i="1"/>
  <c r="D40" i="1" s="1"/>
  <c r="E22" i="1"/>
  <c r="E24" i="1" s="1"/>
  <c r="E30" i="1"/>
  <c r="E32" i="1" s="1"/>
  <c r="E38" i="1"/>
  <c r="F22" i="1"/>
  <c r="F24" i="1" s="1"/>
  <c r="F30" i="1"/>
  <c r="F32" i="1" s="1"/>
  <c r="F38" i="1"/>
  <c r="F40" i="1" s="1"/>
  <c r="G22" i="1"/>
  <c r="G24" i="1" s="1"/>
  <c r="G30" i="1"/>
  <c r="G32" i="1" s="1"/>
  <c r="G38" i="1"/>
  <c r="G40" i="1" s="1"/>
  <c r="G75" i="1" s="1"/>
  <c r="G16" i="1"/>
  <c r="F16" i="1"/>
  <c r="E16" i="1"/>
  <c r="D16" i="1"/>
  <c r="D75" i="1" l="1"/>
  <c r="F75" i="1"/>
  <c r="F77" i="1"/>
  <c r="D77" i="1"/>
  <c r="G77" i="1"/>
  <c r="E40" i="1"/>
  <c r="E75" i="1" s="1"/>
  <c r="F82" i="1" l="1"/>
  <c r="F96" i="1" s="1"/>
  <c r="G82" i="1"/>
  <c r="D82" i="1"/>
  <c r="D96" i="1" s="1"/>
  <c r="G128" i="1"/>
  <c r="G134" i="1"/>
  <c r="D112" i="1"/>
  <c r="D140" i="1"/>
  <c r="D120" i="1"/>
  <c r="D92" i="1"/>
  <c r="D128" i="1"/>
  <c r="D104" i="1"/>
  <c r="D134" i="1"/>
  <c r="F104" i="1"/>
  <c r="F92" i="1"/>
  <c r="F112" i="1"/>
  <c r="F120" i="1"/>
  <c r="F128" i="1"/>
  <c r="F134" i="1"/>
  <c r="F140" i="1"/>
  <c r="E77" i="1"/>
  <c r="F155" i="1" l="1"/>
  <c r="D155" i="1"/>
  <c r="G104" i="1"/>
  <c r="G96" i="1"/>
  <c r="G112" i="1"/>
  <c r="E82" i="1"/>
  <c r="G92" i="1"/>
  <c r="G120" i="1"/>
  <c r="G140" i="1"/>
  <c r="F157" i="1"/>
  <c r="D157" i="1"/>
  <c r="G155" i="1" l="1"/>
  <c r="E112" i="1"/>
  <c r="E96" i="1"/>
  <c r="E104" i="1"/>
  <c r="E92" i="1"/>
  <c r="E120" i="1"/>
  <c r="E134" i="1"/>
  <c r="E140" i="1"/>
  <c r="E155" i="1" s="1"/>
  <c r="E128" i="1"/>
  <c r="G157" i="1"/>
  <c r="G162" i="1" s="1"/>
  <c r="G176" i="1" s="1"/>
  <c r="F162" i="1"/>
  <c r="D162" i="1"/>
  <c r="F220" i="1"/>
  <c r="D192" i="1" l="1"/>
  <c r="D176" i="1"/>
  <c r="F214" i="1"/>
  <c r="F176" i="1"/>
  <c r="F184" i="1"/>
  <c r="E157" i="1"/>
  <c r="D214" i="1"/>
  <c r="G192" i="1"/>
  <c r="G172" i="1"/>
  <c r="F200" i="1"/>
  <c r="F192" i="1"/>
  <c r="G220" i="1"/>
  <c r="D208" i="1"/>
  <c r="G200" i="1"/>
  <c r="D200" i="1"/>
  <c r="G184" i="1"/>
  <c r="G208" i="1"/>
  <c r="D184" i="1"/>
  <c r="D220" i="1"/>
  <c r="G214" i="1"/>
  <c r="D172" i="1"/>
  <c r="E162" i="1"/>
  <c r="E192" i="1" s="1"/>
  <c r="F208" i="1"/>
  <c r="F172" i="1"/>
  <c r="F235" i="1" l="1"/>
  <c r="G235" i="1"/>
  <c r="G237" i="1" s="1"/>
  <c r="G242" i="1" s="1"/>
  <c r="G256" i="1" s="1"/>
  <c r="D235" i="1"/>
  <c r="E220" i="1"/>
  <c r="E176" i="1"/>
  <c r="E200" i="1"/>
  <c r="D237" i="1"/>
  <c r="D242" i="1" s="1"/>
  <c r="D256" i="1" s="1"/>
  <c r="E208" i="1"/>
  <c r="E214" i="1"/>
  <c r="F237" i="1"/>
  <c r="F242" i="1" s="1"/>
  <c r="F256" i="1" s="1"/>
  <c r="E172" i="1"/>
  <c r="E184" i="1"/>
  <c r="E235" i="1" l="1"/>
  <c r="D272" i="1"/>
  <c r="D294" i="1"/>
  <c r="D300" i="1"/>
  <c r="D264" i="1"/>
  <c r="D280" i="1"/>
  <c r="D252" i="1"/>
  <c r="E237" i="1"/>
  <c r="E242" i="1" s="1"/>
  <c r="E256" i="1" s="1"/>
  <c r="F272" i="1"/>
  <c r="F264" i="1"/>
  <c r="F280" i="1"/>
  <c r="F288" i="1"/>
  <c r="F252" i="1"/>
  <c r="F300" i="1"/>
  <c r="G294" i="1"/>
  <c r="G280" i="1"/>
  <c r="G272" i="1"/>
  <c r="G288" i="1"/>
  <c r="G300" i="1"/>
  <c r="G264" i="1"/>
  <c r="G252" i="1"/>
  <c r="F294" i="1"/>
  <c r="D288" i="1"/>
  <c r="D315" i="1" l="1"/>
  <c r="F315" i="1"/>
  <c r="G315" i="1"/>
  <c r="G317" i="1" s="1"/>
  <c r="F317" i="1"/>
  <c r="D317" i="1"/>
  <c r="D322" i="1" s="1"/>
  <c r="E272" i="1"/>
  <c r="E252" i="1"/>
  <c r="E300" i="1"/>
  <c r="E280" i="1"/>
  <c r="E294" i="1"/>
  <c r="E288" i="1"/>
  <c r="E264" i="1"/>
  <c r="E315" i="1" l="1"/>
  <c r="E317" i="1"/>
  <c r="F322" i="1"/>
  <c r="F344" i="1" s="1"/>
  <c r="G322" i="1"/>
  <c r="G332" i="1" s="1"/>
  <c r="D368" i="1"/>
  <c r="D332" i="1"/>
  <c r="D344" i="1"/>
  <c r="D374" i="1"/>
  <c r="D352" i="1"/>
  <c r="D380" i="1"/>
  <c r="D360" i="1"/>
  <c r="F380" i="1" l="1"/>
  <c r="F368" i="1"/>
  <c r="F332" i="1"/>
  <c r="F352" i="1"/>
  <c r="F374" i="1"/>
  <c r="G352" i="1"/>
  <c r="F360" i="1"/>
  <c r="G374" i="1"/>
  <c r="G380" i="1"/>
  <c r="G360" i="1"/>
  <c r="G344" i="1"/>
  <c r="G368" i="1"/>
  <c r="E322" i="1"/>
  <c r="E344" i="1" s="1"/>
  <c r="D395" i="1"/>
  <c r="D397" i="1" s="1"/>
  <c r="F395" i="1" l="1"/>
  <c r="F397" i="1" s="1"/>
  <c r="G395" i="1"/>
  <c r="G397" i="1" s="1"/>
  <c r="G402" i="1" s="1"/>
  <c r="G448" i="1" s="1"/>
  <c r="E360" i="1"/>
  <c r="E332" i="1"/>
  <c r="E352" i="1"/>
  <c r="E368" i="1"/>
  <c r="E374" i="1"/>
  <c r="E380" i="1"/>
  <c r="F402" i="1"/>
  <c r="G440" i="1"/>
  <c r="D402" i="1"/>
  <c r="G424" i="1" l="1"/>
  <c r="G460" i="1"/>
  <c r="G454" i="1"/>
  <c r="G432" i="1"/>
  <c r="G412" i="1"/>
  <c r="E395" i="1"/>
  <c r="E397" i="1" s="1"/>
  <c r="F412" i="1"/>
  <c r="F424" i="1"/>
  <c r="F454" i="1"/>
  <c r="F432" i="1"/>
  <c r="F460" i="1"/>
  <c r="F440" i="1"/>
  <c r="F448" i="1"/>
  <c r="D440" i="1"/>
  <c r="D448" i="1"/>
  <c r="D424" i="1"/>
  <c r="D454" i="1"/>
  <c r="D412" i="1"/>
  <c r="D432" i="1"/>
  <c r="D460" i="1"/>
  <c r="G475" i="1" l="1"/>
  <c r="G477" i="1" s="1"/>
  <c r="E402" i="1"/>
  <c r="E424" i="1" s="1"/>
  <c r="F475" i="1"/>
  <c r="F477" i="1" s="1"/>
  <c r="D475" i="1"/>
  <c r="D477" i="1" s="1"/>
  <c r="D482" i="1" l="1"/>
  <c r="F482" i="1"/>
  <c r="F520" i="1" s="1"/>
  <c r="G482" i="1"/>
  <c r="E454" i="1"/>
  <c r="E460" i="1"/>
  <c r="E432" i="1"/>
  <c r="E448" i="1"/>
  <c r="E412" i="1"/>
  <c r="E440" i="1"/>
  <c r="D504" i="1"/>
  <c r="D534" i="1"/>
  <c r="D492" i="1"/>
  <c r="D512" i="1"/>
  <c r="D540" i="1"/>
  <c r="D520" i="1"/>
  <c r="D528" i="1"/>
  <c r="F534" i="1" l="1"/>
  <c r="F504" i="1"/>
  <c r="F540" i="1"/>
  <c r="F512" i="1"/>
  <c r="F528" i="1"/>
  <c r="F492" i="1"/>
  <c r="E475" i="1"/>
  <c r="E477" i="1" s="1"/>
  <c r="G512" i="1"/>
  <c r="G528" i="1"/>
  <c r="G504" i="1"/>
  <c r="G492" i="1"/>
  <c r="G534" i="1"/>
  <c r="G540" i="1"/>
  <c r="G520" i="1"/>
  <c r="D555" i="1"/>
  <c r="D557" i="1" s="1"/>
  <c r="F555" i="1" l="1"/>
  <c r="F557" i="1" s="1"/>
  <c r="F562" i="1"/>
  <c r="F572" i="1" s="1"/>
  <c r="E482" i="1"/>
  <c r="D562" i="1"/>
  <c r="D608" i="1" s="1"/>
  <c r="G555" i="1"/>
  <c r="G557" i="1" s="1"/>
  <c r="F608" i="1"/>
  <c r="F584" i="1"/>
  <c r="F620" i="1"/>
  <c r="D600" i="1"/>
  <c r="D572" i="1"/>
  <c r="D584" i="1"/>
  <c r="D620" i="1"/>
  <c r="D614" i="1" l="1"/>
  <c r="F592" i="1"/>
  <c r="F600" i="1"/>
  <c r="D592" i="1"/>
  <c r="F614" i="1"/>
  <c r="G562" i="1"/>
  <c r="E534" i="1"/>
  <c r="E504" i="1"/>
  <c r="E492" i="1"/>
  <c r="E512" i="1"/>
  <c r="E540" i="1"/>
  <c r="E520" i="1"/>
  <c r="E528" i="1"/>
  <c r="F635" i="1"/>
  <c r="F637" i="1" s="1"/>
  <c r="D635" i="1"/>
  <c r="D637" i="1" s="1"/>
  <c r="D642" i="1" l="1"/>
  <c r="F642" i="1"/>
  <c r="F688" i="1" s="1"/>
  <c r="E555" i="1"/>
  <c r="E557" i="1" s="1"/>
  <c r="G620" i="1"/>
  <c r="G614" i="1"/>
  <c r="G584" i="1"/>
  <c r="G592" i="1"/>
  <c r="G600" i="1"/>
  <c r="G608" i="1"/>
  <c r="G572" i="1"/>
  <c r="D652" i="1"/>
  <c r="D664" i="1"/>
  <c r="D694" i="1"/>
  <c r="D672" i="1"/>
  <c r="D700" i="1"/>
  <c r="D680" i="1"/>
  <c r="D688" i="1"/>
  <c r="F700" i="1" l="1"/>
  <c r="F672" i="1"/>
  <c r="F694" i="1"/>
  <c r="F652" i="1"/>
  <c r="F664" i="1"/>
  <c r="G635" i="1"/>
  <c r="G637" i="1" s="1"/>
  <c r="F680" i="1"/>
  <c r="E562" i="1"/>
  <c r="D715" i="1"/>
  <c r="D717" i="1" s="1"/>
  <c r="F715" i="1" l="1"/>
  <c r="F717" i="1" s="1"/>
  <c r="F722" i="1"/>
  <c r="F732" i="1" s="1"/>
  <c r="D722" i="1"/>
  <c r="D768" i="1" s="1"/>
  <c r="G642" i="1"/>
  <c r="E584" i="1"/>
  <c r="E614" i="1"/>
  <c r="E600" i="1"/>
  <c r="E620" i="1"/>
  <c r="E572" i="1"/>
  <c r="E592" i="1"/>
  <c r="E608" i="1"/>
  <c r="F760" i="1"/>
  <c r="F780" i="1"/>
  <c r="F774" i="1" l="1"/>
  <c r="F752" i="1"/>
  <c r="F744" i="1"/>
  <c r="D774" i="1"/>
  <c r="F768" i="1"/>
  <c r="D732" i="1"/>
  <c r="D780" i="1"/>
  <c r="D752" i="1"/>
  <c r="D744" i="1"/>
  <c r="D760" i="1"/>
  <c r="E635" i="1"/>
  <c r="E637" i="1" s="1"/>
  <c r="G664" i="1"/>
  <c r="G652" i="1"/>
  <c r="G700" i="1"/>
  <c r="G672" i="1"/>
  <c r="G688" i="1"/>
  <c r="G694" i="1"/>
  <c r="G680" i="1"/>
  <c r="F795" i="1" l="1"/>
  <c r="F797" i="1" s="1"/>
  <c r="D795" i="1"/>
  <c r="D797" i="1" s="1"/>
  <c r="D802" i="1"/>
  <c r="E642" i="1"/>
  <c r="F802" i="1"/>
  <c r="F832" i="1" s="1"/>
  <c r="G715" i="1"/>
  <c r="G717" i="1" s="1"/>
  <c r="F812" i="1" l="1"/>
  <c r="F840" i="1"/>
  <c r="F824" i="1"/>
  <c r="F860" i="1"/>
  <c r="F848" i="1"/>
  <c r="F854" i="1"/>
  <c r="G722" i="1"/>
  <c r="E672" i="1"/>
  <c r="E652" i="1"/>
  <c r="E688" i="1"/>
  <c r="E700" i="1"/>
  <c r="E680" i="1"/>
  <c r="E664" i="1"/>
  <c r="E694" i="1"/>
  <c r="D824" i="1"/>
  <c r="D860" i="1"/>
  <c r="D812" i="1"/>
  <c r="D854" i="1"/>
  <c r="D848" i="1"/>
  <c r="D840" i="1"/>
  <c r="D832" i="1"/>
  <c r="F875" i="1" l="1"/>
  <c r="F877" i="1" s="1"/>
  <c r="F882" i="1"/>
  <c r="F940" i="1" s="1"/>
  <c r="D875" i="1"/>
  <c r="D877" i="1" s="1"/>
  <c r="E715" i="1"/>
  <c r="E717" i="1" s="1"/>
  <c r="G744" i="1"/>
  <c r="G760" i="1"/>
  <c r="G774" i="1"/>
  <c r="G780" i="1"/>
  <c r="G768" i="1"/>
  <c r="G752" i="1"/>
  <c r="G732" i="1"/>
  <c r="F920" i="1"/>
  <c r="F904" i="1" l="1"/>
  <c r="F928" i="1"/>
  <c r="F912" i="1"/>
  <c r="F892" i="1"/>
  <c r="F934" i="1"/>
  <c r="G795" i="1"/>
  <c r="G797" i="1" s="1"/>
  <c r="G802" i="1" s="1"/>
  <c r="E722" i="1"/>
  <c r="D882" i="1"/>
  <c r="F955" i="1" l="1"/>
  <c r="F957" i="1" s="1"/>
  <c r="F962" i="1"/>
  <c r="F1008" i="1" s="1"/>
  <c r="E760" i="1"/>
  <c r="E780" i="1"/>
  <c r="E732" i="1"/>
  <c r="E752" i="1"/>
  <c r="E774" i="1"/>
  <c r="E768" i="1"/>
  <c r="E744" i="1"/>
  <c r="D928" i="1"/>
  <c r="D912" i="1"/>
  <c r="D892" i="1"/>
  <c r="D940" i="1"/>
  <c r="D904" i="1"/>
  <c r="D934" i="1"/>
  <c r="D920" i="1"/>
  <c r="G860" i="1"/>
  <c r="G824" i="1"/>
  <c r="G832" i="1"/>
  <c r="G848" i="1"/>
  <c r="G812" i="1"/>
  <c r="G840" i="1"/>
  <c r="G854" i="1"/>
  <c r="F992" i="1"/>
  <c r="F1020" i="1" l="1"/>
  <c r="F1000" i="1"/>
  <c r="F972" i="1"/>
  <c r="F1014" i="1"/>
  <c r="F1035" i="1" s="1"/>
  <c r="F1037" i="1" s="1"/>
  <c r="F1042" i="1" s="1"/>
  <c r="F984" i="1"/>
  <c r="G875" i="1"/>
  <c r="G877" i="1" s="1"/>
  <c r="D955" i="1"/>
  <c r="D957" i="1" s="1"/>
  <c r="E795" i="1"/>
  <c r="E797" i="1" s="1"/>
  <c r="D962" i="1" l="1"/>
  <c r="E802" i="1"/>
  <c r="D1008" i="1"/>
  <c r="D992" i="1"/>
  <c r="D1014" i="1"/>
  <c r="D972" i="1"/>
  <c r="D984" i="1"/>
  <c r="D1000" i="1"/>
  <c r="D1020" i="1"/>
  <c r="G882" i="1"/>
  <c r="F1094" i="1"/>
  <c r="F1072" i="1"/>
  <c r="F1080" i="1"/>
  <c r="F1052" i="1"/>
  <c r="F1100" i="1"/>
  <c r="F1088" i="1"/>
  <c r="F1064" i="1"/>
  <c r="G912" i="1" l="1"/>
  <c r="G904" i="1"/>
  <c r="G892" i="1"/>
  <c r="G920" i="1"/>
  <c r="G940" i="1"/>
  <c r="G934" i="1"/>
  <c r="G928" i="1"/>
  <c r="D1035" i="1"/>
  <c r="D1037" i="1" s="1"/>
  <c r="D1042" i="1" s="1"/>
  <c r="E840" i="1"/>
  <c r="E824" i="1"/>
  <c r="E832" i="1"/>
  <c r="E854" i="1"/>
  <c r="E812" i="1"/>
  <c r="E848" i="1"/>
  <c r="E860" i="1"/>
  <c r="F1115" i="1"/>
  <c r="F1117" i="1" s="1"/>
  <c r="F1122" i="1" s="1"/>
  <c r="D1094" i="1" l="1"/>
  <c r="D1100" i="1"/>
  <c r="D1080" i="1"/>
  <c r="D1072" i="1"/>
  <c r="D1052" i="1"/>
  <c r="D1064" i="1"/>
  <c r="D1088" i="1"/>
  <c r="E875" i="1"/>
  <c r="E877" i="1" s="1"/>
  <c r="G955" i="1"/>
  <c r="G957" i="1" s="1"/>
  <c r="F1132" i="1"/>
  <c r="F1144" i="1"/>
  <c r="F1160" i="1"/>
  <c r="F1180" i="1"/>
  <c r="F1168" i="1"/>
  <c r="F1152" i="1"/>
  <c r="F1174" i="1"/>
  <c r="G962" i="1" l="1"/>
  <c r="E882" i="1"/>
  <c r="D1115" i="1"/>
  <c r="D1117" i="1" s="1"/>
  <c r="D1122" i="1" s="1"/>
  <c r="G1014" i="1"/>
  <c r="G992" i="1"/>
  <c r="G1020" i="1"/>
  <c r="G984" i="1"/>
  <c r="G1000" i="1"/>
  <c r="G1008" i="1"/>
  <c r="G972" i="1"/>
  <c r="F1195" i="1"/>
  <c r="F1197" i="1" s="1"/>
  <c r="F1202" i="1" s="1"/>
  <c r="F1224" i="1" s="1"/>
  <c r="D1180" i="1" l="1"/>
  <c r="D1144" i="1"/>
  <c r="D1152" i="1"/>
  <c r="D1174" i="1"/>
  <c r="D1132" i="1"/>
  <c r="D1160" i="1"/>
  <c r="D1168" i="1"/>
  <c r="G1035" i="1"/>
  <c r="G1037" i="1" s="1"/>
  <c r="G1042" i="1" s="1"/>
  <c r="E892" i="1"/>
  <c r="E940" i="1"/>
  <c r="E912" i="1"/>
  <c r="E928" i="1"/>
  <c r="E934" i="1"/>
  <c r="E920" i="1"/>
  <c r="E904" i="1"/>
  <c r="F1248" i="1"/>
  <c r="F1240" i="1"/>
  <c r="F1212" i="1"/>
  <c r="F1260" i="1"/>
  <c r="F1254" i="1"/>
  <c r="F1232" i="1"/>
  <c r="G1064" i="1" l="1"/>
  <c r="G1072" i="1"/>
  <c r="G1080" i="1"/>
  <c r="G1052" i="1"/>
  <c r="G1094" i="1"/>
  <c r="G1100" i="1"/>
  <c r="G1088" i="1"/>
  <c r="E955" i="1"/>
  <c r="E957" i="1" s="1"/>
  <c r="D1195" i="1"/>
  <c r="D1197" i="1" s="1"/>
  <c r="D1202" i="1" s="1"/>
  <c r="F1275" i="1"/>
  <c r="F1277" i="1" s="1"/>
  <c r="F1282" i="1" s="1"/>
  <c r="F1304" i="1" s="1"/>
  <c r="E962" i="1" l="1"/>
  <c r="E1020" i="1"/>
  <c r="E984" i="1"/>
  <c r="E972" i="1"/>
  <c r="E992" i="1"/>
  <c r="E1014" i="1"/>
  <c r="E1000" i="1"/>
  <c r="E1008" i="1"/>
  <c r="G1115" i="1"/>
  <c r="G1117" i="1" s="1"/>
  <c r="G1122" i="1" s="1"/>
  <c r="D1212" i="1"/>
  <c r="D1232" i="1"/>
  <c r="D1248" i="1"/>
  <c r="D1254" i="1"/>
  <c r="D1224" i="1"/>
  <c r="D1240" i="1"/>
  <c r="D1260" i="1"/>
  <c r="F1328" i="1"/>
  <c r="F1320" i="1"/>
  <c r="F1334" i="1"/>
  <c r="F1292" i="1"/>
  <c r="F1312" i="1"/>
  <c r="F1340" i="1"/>
  <c r="G1152" i="1" l="1"/>
  <c r="G1168" i="1"/>
  <c r="G1174" i="1"/>
  <c r="G1132" i="1"/>
  <c r="G1144" i="1"/>
  <c r="G1160" i="1"/>
  <c r="G1180" i="1"/>
  <c r="D1275" i="1"/>
  <c r="D1277" i="1" s="1"/>
  <c r="D1282" i="1" s="1"/>
  <c r="E1035" i="1"/>
  <c r="E1037" i="1" s="1"/>
  <c r="E1042" i="1" s="1"/>
  <c r="F1355" i="1"/>
  <c r="F1357" i="1" s="1"/>
  <c r="F1362" i="1" s="1"/>
  <c r="F1420" i="1" s="1"/>
  <c r="D1304" i="1" l="1"/>
  <c r="D1320" i="1"/>
  <c r="D1334" i="1"/>
  <c r="D1328" i="1"/>
  <c r="D1292" i="1"/>
  <c r="D1312" i="1"/>
  <c r="D1340" i="1"/>
  <c r="G1195" i="1"/>
  <c r="G1197" i="1" s="1"/>
  <c r="G1202" i="1" s="1"/>
  <c r="E1064" i="1"/>
  <c r="E1100" i="1"/>
  <c r="E1088" i="1"/>
  <c r="E1052" i="1"/>
  <c r="E1080" i="1"/>
  <c r="E1094" i="1"/>
  <c r="E1072" i="1"/>
  <c r="F1384" i="1"/>
  <c r="F1392" i="1"/>
  <c r="F1372" i="1"/>
  <c r="F1400" i="1"/>
  <c r="F1414" i="1"/>
  <c r="F1408" i="1"/>
  <c r="G1260" i="1" l="1"/>
  <c r="G1254" i="1"/>
  <c r="G1212" i="1"/>
  <c r="G1240" i="1"/>
  <c r="G1224" i="1"/>
  <c r="G1232" i="1"/>
  <c r="G1248" i="1"/>
  <c r="D1355" i="1"/>
  <c r="D1357" i="1" s="1"/>
  <c r="D1362" i="1" s="1"/>
  <c r="E1115" i="1"/>
  <c r="E1117" i="1" s="1"/>
  <c r="E1122" i="1" s="1"/>
  <c r="F1435" i="1"/>
  <c r="F1437" i="1" s="1"/>
  <c r="F1442" i="1" s="1"/>
  <c r="F1472" i="1" s="1"/>
  <c r="D1372" i="1" l="1"/>
  <c r="D1392" i="1"/>
  <c r="D1400" i="1"/>
  <c r="D1408" i="1"/>
  <c r="D1414" i="1"/>
  <c r="D1384" i="1"/>
  <c r="D1420" i="1"/>
  <c r="E1168" i="1"/>
  <c r="E1160" i="1"/>
  <c r="E1180" i="1"/>
  <c r="E1152" i="1"/>
  <c r="E1144" i="1"/>
  <c r="E1174" i="1"/>
  <c r="E1132" i="1"/>
  <c r="G1275" i="1"/>
  <c r="G1277" i="1" s="1"/>
  <c r="G1282" i="1" s="1"/>
  <c r="F1480" i="1"/>
  <c r="F1488" i="1"/>
  <c r="F1452" i="1"/>
  <c r="F1494" i="1"/>
  <c r="F1500" i="1"/>
  <c r="F1464" i="1"/>
  <c r="G1340" i="1" l="1"/>
  <c r="G1304" i="1"/>
  <c r="G1334" i="1"/>
  <c r="G1328" i="1"/>
  <c r="G1292" i="1"/>
  <c r="G1320" i="1"/>
  <c r="G1312" i="1"/>
  <c r="D1435" i="1"/>
  <c r="D1437" i="1" s="1"/>
  <c r="D1442" i="1" s="1"/>
  <c r="E1195" i="1"/>
  <c r="E1197" i="1" s="1"/>
  <c r="E1202" i="1" s="1"/>
  <c r="F1515" i="1"/>
  <c r="F1517" i="1" s="1"/>
  <c r="F1522" i="1" s="1"/>
  <c r="F1568" i="1" s="1"/>
  <c r="F1552" i="1"/>
  <c r="D1500" i="1" l="1"/>
  <c r="D1494" i="1"/>
  <c r="D1472" i="1"/>
  <c r="D1488" i="1"/>
  <c r="D1464" i="1"/>
  <c r="D1480" i="1"/>
  <c r="D1452" i="1"/>
  <c r="F1574" i="1"/>
  <c r="E1224" i="1"/>
  <c r="E1232" i="1"/>
  <c r="E1260" i="1"/>
  <c r="E1254" i="1"/>
  <c r="E1240" i="1"/>
  <c r="E1212" i="1"/>
  <c r="E1248" i="1"/>
  <c r="G1355" i="1"/>
  <c r="G1357" i="1" s="1"/>
  <c r="G1362" i="1" s="1"/>
  <c r="F1532" i="1"/>
  <c r="F1560" i="1"/>
  <c r="F1580" i="1"/>
  <c r="F1544" i="1"/>
  <c r="G1392" i="1" l="1"/>
  <c r="G1400" i="1"/>
  <c r="G1414" i="1"/>
  <c r="G1384" i="1"/>
  <c r="G1408" i="1"/>
  <c r="G1420" i="1"/>
  <c r="G1372" i="1"/>
  <c r="E1275" i="1"/>
  <c r="E1277" i="1" s="1"/>
  <c r="E1282" i="1" s="1"/>
  <c r="D1515" i="1"/>
  <c r="D1517" i="1" s="1"/>
  <c r="D1522" i="1" s="1"/>
  <c r="F1595" i="1"/>
  <c r="F1597" i="1" s="1"/>
  <c r="E1328" i="1" l="1"/>
  <c r="E1292" i="1"/>
  <c r="E1340" i="1"/>
  <c r="E1304" i="1"/>
  <c r="E1320" i="1"/>
  <c r="E1312" i="1"/>
  <c r="E1334" i="1"/>
  <c r="G1435" i="1"/>
  <c r="G1437" i="1" s="1"/>
  <c r="G1442" i="1" s="1"/>
  <c r="D1560" i="1"/>
  <c r="D1532" i="1"/>
  <c r="D1574" i="1"/>
  <c r="D1552" i="1"/>
  <c r="D1580" i="1"/>
  <c r="D1544" i="1"/>
  <c r="D1568" i="1"/>
  <c r="G1494" i="1" l="1"/>
  <c r="G1488" i="1"/>
  <c r="G1500" i="1"/>
  <c r="G1464" i="1"/>
  <c r="G1452" i="1"/>
  <c r="G1480" i="1"/>
  <c r="G1472" i="1"/>
  <c r="E1355" i="1"/>
  <c r="E1357" i="1" s="1"/>
  <c r="E1362" i="1" s="1"/>
  <c r="D1595" i="1"/>
  <c r="D1597" i="1" s="1"/>
  <c r="E1392" i="1" l="1"/>
  <c r="E1372" i="1"/>
  <c r="E1408" i="1"/>
  <c r="E1414" i="1"/>
  <c r="E1420" i="1"/>
  <c r="E1384" i="1"/>
  <c r="E1400" i="1"/>
  <c r="G1515" i="1"/>
  <c r="G1517" i="1" s="1"/>
  <c r="G1522" i="1" s="1"/>
  <c r="G1574" i="1" l="1"/>
  <c r="G1568" i="1"/>
  <c r="G1580" i="1"/>
  <c r="G1532" i="1"/>
  <c r="G1552" i="1"/>
  <c r="G1560" i="1"/>
  <c r="G1544" i="1"/>
  <c r="E1435" i="1"/>
  <c r="E1437" i="1" s="1"/>
  <c r="E1442" i="1" s="1"/>
  <c r="E1452" i="1" l="1"/>
  <c r="E1500" i="1"/>
  <c r="E1480" i="1"/>
  <c r="E1488" i="1"/>
  <c r="E1472" i="1"/>
  <c r="E1494" i="1"/>
  <c r="E1464" i="1"/>
  <c r="G1595" i="1"/>
  <c r="G1597" i="1" s="1"/>
  <c r="E1515" i="1" l="1"/>
  <c r="E1517" i="1" s="1"/>
  <c r="E1522" i="1" s="1"/>
  <c r="E1574" i="1" l="1"/>
  <c r="E1552" i="1"/>
  <c r="E1568" i="1"/>
  <c r="E1532" i="1"/>
  <c r="E1544" i="1"/>
  <c r="E1560" i="1"/>
  <c r="E1580" i="1"/>
  <c r="E1595" i="1" l="1"/>
  <c r="E1597" i="1" s="1"/>
</calcChain>
</file>

<file path=xl/sharedStrings.xml><?xml version="1.0" encoding="utf-8"?>
<sst xmlns="http://schemas.openxmlformats.org/spreadsheetml/2006/main" count="1515" uniqueCount="90">
  <si>
    <t>3-1</t>
  </si>
  <si>
    <t>Units sold prior quarter</t>
  </si>
  <si>
    <t>M1</t>
  </si>
  <si>
    <t>M2</t>
  </si>
  <si>
    <t>M3</t>
  </si>
  <si>
    <t>M4/FC</t>
  </si>
  <si>
    <t>GDP</t>
  </si>
  <si>
    <t>Change in GDP</t>
  </si>
  <si>
    <t>Change in units</t>
  </si>
  <si>
    <t>Price</t>
  </si>
  <si>
    <t>Advertising</t>
  </si>
  <si>
    <t>Price elasticity</t>
  </si>
  <si>
    <t>Sensitivity to advertising</t>
  </si>
  <si>
    <t>Salary</t>
  </si>
  <si>
    <t>Change in advertising</t>
  </si>
  <si>
    <t>Commission</t>
  </si>
  <si>
    <t>Number of sales people</t>
  </si>
  <si>
    <t xml:space="preserve">Sensitivity to sales people </t>
  </si>
  <si>
    <t>Sensitivity to salary</t>
  </si>
  <si>
    <t>Sensitivity to commission</t>
  </si>
  <si>
    <t>Sensitivity to # sales people</t>
  </si>
  <si>
    <t>Merica</t>
  </si>
  <si>
    <t>FC</t>
  </si>
  <si>
    <t>Sensitivity to # competitors</t>
  </si>
  <si>
    <t>Number of competitors</t>
  </si>
  <si>
    <t>Seasonal factors</t>
  </si>
  <si>
    <t>Quarter</t>
  </si>
  <si>
    <t>Seasonal adjustment</t>
  </si>
  <si>
    <t>Change in salary</t>
  </si>
  <si>
    <t>Change in commission</t>
  </si>
  <si>
    <t>New model introduction</t>
  </si>
  <si>
    <t>Sensitivity to model change</t>
  </si>
  <si>
    <t>Sensitivity to new model</t>
  </si>
  <si>
    <t>Change in sales people</t>
  </si>
  <si>
    <t xml:space="preserve">Change in # competitors </t>
  </si>
  <si>
    <t xml:space="preserve">Sensitivity to # competitors </t>
  </si>
  <si>
    <t>New Model ? (y/n)</t>
  </si>
  <si>
    <t>Old model features</t>
  </si>
  <si>
    <t>Old model quality</t>
  </si>
  <si>
    <t>New model quality</t>
  </si>
  <si>
    <t>New model features</t>
  </si>
  <si>
    <t>Change in positioning</t>
  </si>
  <si>
    <t>Model segment repositioning</t>
  </si>
  <si>
    <t>n</t>
  </si>
  <si>
    <t>TOTAL CHANGE IN UNITS</t>
  </si>
  <si>
    <t>3-2</t>
  </si>
  <si>
    <t>3-3</t>
  </si>
  <si>
    <t>3-4</t>
  </si>
  <si>
    <t>4-1</t>
  </si>
  <si>
    <t># competitors prior quarter</t>
  </si>
  <si>
    <t># competitors current quarter</t>
  </si>
  <si>
    <t>Sales people prior quarter</t>
  </si>
  <si>
    <t>Commission prior quarter (nominal)</t>
  </si>
  <si>
    <t>Salary prior quarter (nominal)</t>
  </si>
  <si>
    <t>Real GDP  index prior quarter</t>
  </si>
  <si>
    <t>Price prior quarter (nominal)</t>
  </si>
  <si>
    <t>Price prior quarter (real)</t>
  </si>
  <si>
    <t>Change in real price</t>
  </si>
  <si>
    <t>Advertising prior quarter (nominal)</t>
  </si>
  <si>
    <t>Advertising prior quarter (read)</t>
  </si>
  <si>
    <t>Salary prior quarter (read)</t>
  </si>
  <si>
    <t>Commission prior quarter (real)</t>
  </si>
  <si>
    <t>CPI prior quarter</t>
  </si>
  <si>
    <t>CPI current quarter(estimate)</t>
  </si>
  <si>
    <t xml:space="preserve">Real GDP  index current quarter </t>
  </si>
  <si>
    <t>Price current quarter  (nominal)</t>
  </si>
  <si>
    <t>Price current quarter  (real)</t>
  </si>
  <si>
    <t>Advertising current quarter  (real)</t>
  </si>
  <si>
    <t>Salary current quarter  (real)</t>
  </si>
  <si>
    <t>Commission current quarter  (real)</t>
  </si>
  <si>
    <t xml:space="preserve">Sales people current quarter </t>
  </si>
  <si>
    <t>Advertising current quarter (nominal)</t>
  </si>
  <si>
    <t>Salary current quarter (nominal)</t>
  </si>
  <si>
    <t>Commission current quarter (nominal)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</si>
  <si>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</si>
  <si>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</si>
  <si>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</si>
  <si>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</si>
  <si>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</si>
  <si>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</si>
  <si>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</si>
  <si>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</si>
  <si>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</si>
  <si>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</si>
  <si>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</si>
  <si>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</si>
  <si>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7-2</t>
  </si>
  <si>
    <t>7-3</t>
  </si>
  <si>
    <t>7-4</t>
  </si>
  <si>
    <t>Line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</si>
</sst>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Ubuntu"/>
      <family val="2"/>
    </font>
    <font>
      <sz val="10"/>
      <color theme="1"/>
      <name val="Ubuntu"/>
      <family val="2"/>
    </font>
    <font>
      <sz val="10"/>
      <color rgb="FF9C6500"/>
      <name val="Ubuntu"/>
      <family val="2"/>
    </font>
    <font>
      <b/>
      <sz val="10"/>
      <color theme="1"/>
      <name val="Ubuntu"/>
      <family val="2"/>
    </font>
    <font>
      <b/>
      <i/>
      <sz val="10"/>
      <color theme="1"/>
      <name val="Ubuntu"/>
      <family val="2"/>
    </font>
    <font>
      <sz val="10"/>
      <color rgb="FF006100"/>
      <name val="Ubuntu"/>
      <family val="2"/>
    </font>
    <font>
      <i/>
      <sz val="10"/>
      <color rgb="FF006100"/>
      <name val="Ubuntu"/>
      <family val="2"/>
    </font>
    <font>
      <b/>
      <i/>
      <sz val="10"/>
      <color rgb="FF006100"/>
      <name val="Ubuntu"/>
      <family val="2"/>
    </font>
    <font>
      <sz val="10"/>
      <color theme="0" tint="-0.499984740745262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5" borderId="0" applyNumberFormat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3" fillId="4" borderId="0" xfId="0" quotePrefix="1" applyFont="1" applyFill="1"/>
    <xf numFmtId="0" fontId="0" fillId="4" borderId="0" xfId="0" applyFill="1"/>
    <xf numFmtId="0" fontId="0" fillId="4" borderId="1" xfId="0" applyFill="1" applyBorder="1"/>
    <xf numFmtId="9" fontId="0" fillId="4" borderId="1" xfId="1" applyFont="1" applyFill="1" applyBorder="1"/>
    <xf numFmtId="0" fontId="3" fillId="4" borderId="0" xfId="0" applyFont="1" applyFill="1"/>
    <xf numFmtId="0" fontId="4" fillId="4" borderId="0" xfId="0" applyFont="1" applyFill="1"/>
    <xf numFmtId="0" fontId="0" fillId="4" borderId="0" xfId="0" applyFont="1" applyFill="1" applyBorder="1"/>
    <xf numFmtId="0" fontId="0" fillId="4" borderId="0" xfId="0" applyFill="1" applyBorder="1"/>
    <xf numFmtId="9" fontId="0" fillId="4" borderId="0" xfId="1" applyFont="1" applyFill="1" applyBorder="1"/>
    <xf numFmtId="0" fontId="0" fillId="4" borderId="1" xfId="1" applyNumberFormat="1" applyFont="1" applyFill="1" applyBorder="1"/>
    <xf numFmtId="0" fontId="2" fillId="2" borderId="0" xfId="2"/>
    <xf numFmtId="0" fontId="0" fillId="4" borderId="0" xfId="1" applyNumberFormat="1" applyFont="1" applyFill="1" applyBorder="1"/>
    <xf numFmtId="0" fontId="6" fillId="5" borderId="0" xfId="3" applyFont="1"/>
    <xf numFmtId="0" fontId="7" fillId="5" borderId="0" xfId="3" applyFont="1"/>
    <xf numFmtId="0" fontId="0" fillId="0" borderId="0" xfId="0" quotePrefix="1"/>
    <xf numFmtId="0" fontId="8" fillId="0" borderId="0" xfId="0" applyFont="1"/>
    <xf numFmtId="0" fontId="8" fillId="0" borderId="0" xfId="0" quotePrefix="1" applyFont="1"/>
  </cellXfs>
  <cellStyles count="4">
    <cellStyle name="Good" xfId="3" builtinId="26"/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97"/>
  <sheetViews>
    <sheetView tabSelected="1" workbookViewId="0"/>
  </sheetViews>
  <sheetFormatPr defaultRowHeight="14.25" outlineLevelRow="1" x14ac:dyDescent="0.25"/>
  <cols>
    <col min="1" max="1" width="9.140625" style="3"/>
    <col min="2" max="2" width="27.5703125" style="3" bestFit="1" customWidth="1"/>
    <col min="3" max="3" width="36.7109375" style="3" customWidth="1"/>
    <col min="4" max="9" width="9.140625" style="3"/>
    <col min="10" max="10" width="26.42578125" style="3" customWidth="1"/>
    <col min="11" max="16384" width="9.140625" style="3"/>
  </cols>
  <sheetData>
    <row r="1" spans="1:12" x14ac:dyDescent="0.25">
      <c r="A1" s="2" t="s">
        <v>0</v>
      </c>
      <c r="D1" s="3" t="s">
        <v>2</v>
      </c>
      <c r="E1" s="3" t="s">
        <v>3</v>
      </c>
      <c r="F1" s="3" t="s">
        <v>4</v>
      </c>
      <c r="G1" s="3" t="s">
        <v>5</v>
      </c>
      <c r="K1" s="3" t="s">
        <v>21</v>
      </c>
      <c r="L1" s="3" t="s">
        <v>22</v>
      </c>
    </row>
    <row r="2" spans="1:12" outlineLevel="1" x14ac:dyDescent="0.25">
      <c r="C2" s="3" t="s">
        <v>1</v>
      </c>
      <c r="D2" s="3">
        <v>100</v>
      </c>
      <c r="E2" s="3">
        <v>100</v>
      </c>
      <c r="F2" s="3">
        <v>100</v>
      </c>
      <c r="G2" s="3">
        <v>50</v>
      </c>
      <c r="J2" s="3" t="s">
        <v>11</v>
      </c>
      <c r="K2" s="12">
        <v>-1.5</v>
      </c>
      <c r="L2" s="12">
        <v>-1.5</v>
      </c>
    </row>
    <row r="3" spans="1:12" outlineLevel="1" x14ac:dyDescent="0.25">
      <c r="J3" s="3" t="s">
        <v>12</v>
      </c>
      <c r="K3" s="12">
        <v>0.2</v>
      </c>
      <c r="L3" s="12">
        <v>0.2</v>
      </c>
    </row>
    <row r="4" spans="1:12" outlineLevel="1" x14ac:dyDescent="0.25">
      <c r="C4" s="3" t="s">
        <v>62</v>
      </c>
      <c r="D4">
        <v>100</v>
      </c>
      <c r="E4">
        <v>100</v>
      </c>
      <c r="F4">
        <v>100</v>
      </c>
      <c r="G4">
        <v>100</v>
      </c>
      <c r="J4" s="3" t="s">
        <v>18</v>
      </c>
      <c r="K4" s="12">
        <v>0.2</v>
      </c>
      <c r="L4" s="12">
        <v>0.2</v>
      </c>
    </row>
    <row r="5" spans="1:12" outlineLevel="1" x14ac:dyDescent="0.25">
      <c r="C5" s="3" t="s">
        <v>63</v>
      </c>
      <c r="D5" s="1">
        <v>100</v>
      </c>
      <c r="E5" s="1">
        <v>100</v>
      </c>
      <c r="F5" s="1">
        <v>100</v>
      </c>
      <c r="G5" s="1">
        <v>100</v>
      </c>
      <c r="J5" s="3" t="s">
        <v>19</v>
      </c>
      <c r="K5" s="12">
        <v>0.2</v>
      </c>
      <c r="L5" s="12">
        <v>0.2</v>
      </c>
    </row>
    <row r="6" spans="1:12" outlineLevel="1" x14ac:dyDescent="0.25">
      <c r="J6" s="3" t="s">
        <v>20</v>
      </c>
      <c r="K6" s="12">
        <v>0.2</v>
      </c>
      <c r="L6" s="12">
        <v>0.2</v>
      </c>
    </row>
    <row r="7" spans="1:12" outlineLevel="1" x14ac:dyDescent="0.25">
      <c r="J7" s="3" t="s">
        <v>23</v>
      </c>
      <c r="K7" s="12">
        <v>-0.5</v>
      </c>
      <c r="L7" s="12">
        <v>-0.5</v>
      </c>
    </row>
    <row r="8" spans="1:12" outlineLevel="1" x14ac:dyDescent="0.25">
      <c r="J8" s="3" t="s">
        <v>32</v>
      </c>
      <c r="K8" s="12">
        <v>7.0000000000000007E-2</v>
      </c>
      <c r="L8" s="12">
        <v>7.0000000000000007E-2</v>
      </c>
    </row>
    <row r="9" spans="1:12" outlineLevel="1" x14ac:dyDescent="0.25">
      <c r="B9" s="7" t="s">
        <v>6</v>
      </c>
      <c r="C9" s="3" t="s">
        <v>54</v>
      </c>
      <c r="D9">
        <v>100</v>
      </c>
      <c r="E9">
        <v>100</v>
      </c>
      <c r="F9">
        <v>100</v>
      </c>
      <c r="G9">
        <v>100</v>
      </c>
      <c r="J9" s="3" t="s">
        <v>31</v>
      </c>
      <c r="K9" s="12">
        <v>0.1</v>
      </c>
      <c r="L9" s="12">
        <v>0.1</v>
      </c>
    </row>
    <row r="10" spans="1:12" outlineLevel="1" x14ac:dyDescent="0.25">
      <c r="C10" s="3" t="s">
        <v>64</v>
      </c>
      <c r="D10">
        <v>100</v>
      </c>
      <c r="E10">
        <v>100</v>
      </c>
      <c r="F10">
        <v>100</v>
      </c>
      <c r="G10">
        <v>100</v>
      </c>
    </row>
    <row r="11" spans="1:12" outlineLevel="1" x14ac:dyDescent="0.25">
      <c r="C11" s="4" t="s">
        <v>7</v>
      </c>
      <c r="D11" s="5">
        <f>D10/D9-1</f>
        <v>0</v>
      </c>
      <c r="E11" s="5">
        <f>E10/E9-1</f>
        <v>0</v>
      </c>
      <c r="F11" s="5">
        <f>F10/F9-1</f>
        <v>0</v>
      </c>
      <c r="G11" s="5">
        <f>G10/G9-1</f>
        <v>0</v>
      </c>
    </row>
    <row r="12" spans="1:12" ht="15" outlineLevel="1" x14ac:dyDescent="0.3">
      <c r="C12" s="14" t="s">
        <v>8</v>
      </c>
      <c r="D12" s="14">
        <f>D11*D2</f>
        <v>0</v>
      </c>
      <c r="E12" s="14">
        <f t="shared" ref="E12:G12" si="0">E11*E2</f>
        <v>0</v>
      </c>
      <c r="F12" s="14">
        <f t="shared" si="0"/>
        <v>0</v>
      </c>
      <c r="G12" s="14">
        <f t="shared" si="0"/>
        <v>0</v>
      </c>
    </row>
    <row r="13" spans="1:12" outlineLevel="1" x14ac:dyDescent="0.25"/>
    <row r="14" spans="1:12" outlineLevel="1" x14ac:dyDescent="0.25">
      <c r="B14" s="7" t="s">
        <v>25</v>
      </c>
      <c r="C14" s="3" t="s">
        <v>26</v>
      </c>
      <c r="D14" s="1">
        <v>9</v>
      </c>
    </row>
    <row r="15" spans="1:12" outlineLevel="1" x14ac:dyDescent="0.25">
      <c r="B15" s="7"/>
      <c r="C15" s="4" t="s">
        <v>27</v>
      </c>
      <c r="D15" s="4">
        <f>seasonal_adjustment($D14)</f>
        <v>-0.20689655172413784</v>
      </c>
      <c r="E15" s="4">
        <f t="shared" ref="E15:G15" si="1">seasonal_adjustment($D14)</f>
        <v>-0.20689655172413784</v>
      </c>
      <c r="F15" s="4">
        <f t="shared" si="1"/>
        <v>-0.20689655172413784</v>
      </c>
      <c r="G15" s="4">
        <f t="shared" si="1"/>
        <v>-0.20689655172413784</v>
      </c>
    </row>
    <row r="16" spans="1:12" ht="15" outlineLevel="1" x14ac:dyDescent="0.3">
      <c r="C16" s="14" t="s">
        <v>8</v>
      </c>
      <c r="D16" s="14">
        <f>D15*D$2</f>
        <v>-20.689655172413783</v>
      </c>
      <c r="E16" s="14">
        <f>E15*E$2</f>
        <v>-20.689655172413783</v>
      </c>
      <c r="F16" s="14">
        <f>F15*F$2</f>
        <v>-20.689655172413783</v>
      </c>
      <c r="G16" s="14">
        <f>G15*G$2</f>
        <v>-10.344827586206891</v>
      </c>
    </row>
    <row r="17" spans="2:7" outlineLevel="1" x14ac:dyDescent="0.25"/>
    <row r="18" spans="2:7" outlineLevel="1" x14ac:dyDescent="0.25">
      <c r="B18" s="7" t="s">
        <v>9</v>
      </c>
      <c r="C18" s="3" t="s">
        <v>55</v>
      </c>
      <c r="D18">
        <v>10</v>
      </c>
      <c r="E18">
        <v>10</v>
      </c>
      <c r="F18">
        <v>10</v>
      </c>
      <c r="G18">
        <v>75</v>
      </c>
    </row>
    <row r="19" spans="2:7" outlineLevel="1" x14ac:dyDescent="0.25">
      <c r="C19" s="6" t="s">
        <v>65</v>
      </c>
      <c r="D19" s="1">
        <v>10</v>
      </c>
      <c r="E19" s="1">
        <v>10</v>
      </c>
      <c r="F19" s="1">
        <v>10</v>
      </c>
      <c r="G19" s="1">
        <v>75</v>
      </c>
    </row>
    <row r="20" spans="2:7" outlineLevel="1" x14ac:dyDescent="0.25">
      <c r="C20" s="3" t="s">
        <v>56</v>
      </c>
      <c r="D20" s="3">
        <f>D18/D4*100</f>
        <v>10</v>
      </c>
      <c r="E20" s="3">
        <f t="shared" ref="E20:G20" si="2">E18/E4*100</f>
        <v>10</v>
      </c>
      <c r="F20" s="3">
        <f t="shared" si="2"/>
        <v>10</v>
      </c>
      <c r="G20" s="3">
        <f t="shared" si="2"/>
        <v>75</v>
      </c>
    </row>
    <row r="21" spans="2:7" outlineLevel="1" x14ac:dyDescent="0.25">
      <c r="C21" s="8" t="s">
        <v>66</v>
      </c>
      <c r="D21" s="3">
        <f>D19/D5*100</f>
        <v>10</v>
      </c>
      <c r="E21" s="3">
        <f t="shared" ref="E21:G21" si="3">E19/E5*100</f>
        <v>10</v>
      </c>
      <c r="F21" s="3">
        <f t="shared" si="3"/>
        <v>10</v>
      </c>
      <c r="G21" s="3">
        <f t="shared" si="3"/>
        <v>75</v>
      </c>
    </row>
    <row r="22" spans="2:7" outlineLevel="1" x14ac:dyDescent="0.25">
      <c r="C22" s="9" t="s">
        <v>57</v>
      </c>
      <c r="D22" s="10">
        <f>D21/D20-1</f>
        <v>0</v>
      </c>
      <c r="E22" s="10">
        <f>E21/E20-1</f>
        <v>0</v>
      </c>
      <c r="F22" s="10">
        <f>F21/F20-1</f>
        <v>0</v>
      </c>
      <c r="G22" s="10">
        <f>G21/G20-1</f>
        <v>0</v>
      </c>
    </row>
    <row r="23" spans="2:7" outlineLevel="1" x14ac:dyDescent="0.25">
      <c r="C23" s="4" t="s">
        <v>11</v>
      </c>
      <c r="D23" s="11">
        <f>PE_M</f>
        <v>-1.5</v>
      </c>
      <c r="E23" s="11">
        <f>PE_M</f>
        <v>-1.5</v>
      </c>
      <c r="F23" s="11">
        <f>PE_M</f>
        <v>-1.5</v>
      </c>
      <c r="G23" s="11">
        <f>PE_FC</f>
        <v>-1.5</v>
      </c>
    </row>
    <row r="24" spans="2:7" ht="15" outlineLevel="1" x14ac:dyDescent="0.3">
      <c r="C24" s="14" t="s">
        <v>8</v>
      </c>
      <c r="D24" s="14">
        <f>D22*D2*D23</f>
        <v>0</v>
      </c>
      <c r="E24" s="14">
        <f t="shared" ref="E24:G24" si="4">E22*E2*E23</f>
        <v>0</v>
      </c>
      <c r="F24" s="14">
        <f t="shared" si="4"/>
        <v>0</v>
      </c>
      <c r="G24" s="14">
        <f t="shared" si="4"/>
        <v>0</v>
      </c>
    </row>
    <row r="25" spans="2:7" outlineLevel="1" x14ac:dyDescent="0.25"/>
    <row r="26" spans="2:7" outlineLevel="1" x14ac:dyDescent="0.25">
      <c r="B26" s="7" t="s">
        <v>10</v>
      </c>
      <c r="C26" s="3" t="s">
        <v>58</v>
      </c>
      <c r="D26">
        <v>46</v>
      </c>
      <c r="E26">
        <v>40</v>
      </c>
      <c r="F26">
        <v>40</v>
      </c>
      <c r="G26">
        <v>105</v>
      </c>
    </row>
    <row r="27" spans="2:7" outlineLevel="1" x14ac:dyDescent="0.25">
      <c r="C27" s="6" t="s">
        <v>71</v>
      </c>
      <c r="D27" s="1">
        <v>46</v>
      </c>
      <c r="E27" s="1">
        <v>40</v>
      </c>
      <c r="F27" s="1">
        <v>40</v>
      </c>
      <c r="G27" s="1">
        <v>105</v>
      </c>
    </row>
    <row r="28" spans="2:7" outlineLevel="1" x14ac:dyDescent="0.25">
      <c r="C28" s="3" t="s">
        <v>59</v>
      </c>
      <c r="D28" s="3">
        <f>D26/D4*100</f>
        <v>46</v>
      </c>
      <c r="E28" s="3">
        <f t="shared" ref="E28:G28" si="5">E26/E4*100</f>
        <v>40</v>
      </c>
      <c r="F28" s="3">
        <f t="shared" si="5"/>
        <v>40</v>
      </c>
      <c r="G28" s="3">
        <f t="shared" si="5"/>
        <v>105</v>
      </c>
    </row>
    <row r="29" spans="2:7" outlineLevel="1" x14ac:dyDescent="0.25">
      <c r="C29" s="8" t="s">
        <v>67</v>
      </c>
      <c r="D29" s="3">
        <f>D27/D5*100</f>
        <v>46</v>
      </c>
      <c r="E29" s="3">
        <f t="shared" ref="E29:G29" si="6">E27/E5*100</f>
        <v>40</v>
      </c>
      <c r="F29" s="3">
        <f t="shared" si="6"/>
        <v>40</v>
      </c>
      <c r="G29" s="3">
        <f t="shared" si="6"/>
        <v>105</v>
      </c>
    </row>
    <row r="30" spans="2:7" outlineLevel="1" x14ac:dyDescent="0.25">
      <c r="C30" s="9" t="s">
        <v>14</v>
      </c>
      <c r="D30" s="10">
        <f>D29/D28-1</f>
        <v>0</v>
      </c>
      <c r="E30" s="10">
        <f>E29/E28-1</f>
        <v>0</v>
      </c>
      <c r="F30" s="10">
        <f>F29/F28-1</f>
        <v>0</v>
      </c>
      <c r="G30" s="10">
        <f>G29/G28-1</f>
        <v>0</v>
      </c>
    </row>
    <row r="31" spans="2:7" outlineLevel="1" x14ac:dyDescent="0.25">
      <c r="C31" s="4" t="s">
        <v>12</v>
      </c>
      <c r="D31" s="11">
        <f>AdSens_M</f>
        <v>0.2</v>
      </c>
      <c r="E31" s="11">
        <f>AdSens_M</f>
        <v>0.2</v>
      </c>
      <c r="F31" s="11">
        <f>AdSens_M</f>
        <v>0.2</v>
      </c>
      <c r="G31" s="11">
        <f>AdSens_FC</f>
        <v>0.2</v>
      </c>
    </row>
    <row r="32" spans="2:7" ht="15" outlineLevel="1" x14ac:dyDescent="0.3">
      <c r="C32" s="14" t="s">
        <v>8</v>
      </c>
      <c r="D32" s="14">
        <f>D30*D2*D31</f>
        <v>0</v>
      </c>
      <c r="E32" s="14">
        <f t="shared" ref="E32:G32" si="7">E30*E2*E31</f>
        <v>0</v>
      </c>
      <c r="F32" s="14">
        <f t="shared" si="7"/>
        <v>0</v>
      </c>
      <c r="G32" s="14">
        <f t="shared" si="7"/>
        <v>0</v>
      </c>
    </row>
    <row r="33" spans="2:7" outlineLevel="1" x14ac:dyDescent="0.25"/>
    <row r="34" spans="2:7" outlineLevel="1" x14ac:dyDescent="0.25">
      <c r="B34" s="7" t="s">
        <v>13</v>
      </c>
      <c r="C34" s="3" t="s">
        <v>53</v>
      </c>
      <c r="D34">
        <v>3000</v>
      </c>
      <c r="E34">
        <v>3000</v>
      </c>
      <c r="F34">
        <v>3000</v>
      </c>
      <c r="G34">
        <v>8941</v>
      </c>
    </row>
    <row r="35" spans="2:7" outlineLevel="1" x14ac:dyDescent="0.25">
      <c r="C35" s="6" t="s">
        <v>72</v>
      </c>
      <c r="D35" s="1">
        <v>3000</v>
      </c>
      <c r="E35" s="1">
        <v>3000</v>
      </c>
      <c r="F35" s="1">
        <v>3000</v>
      </c>
      <c r="G35" s="1">
        <v>8941</v>
      </c>
    </row>
    <row r="36" spans="2:7" outlineLevel="1" x14ac:dyDescent="0.25">
      <c r="C36" s="3" t="s">
        <v>60</v>
      </c>
      <c r="D36" s="3">
        <f>D34/D4*100</f>
        <v>3000</v>
      </c>
      <c r="E36" s="3">
        <f t="shared" ref="E36:G36" si="8">E34/E4*100</f>
        <v>3000</v>
      </c>
      <c r="F36" s="3">
        <f t="shared" si="8"/>
        <v>3000</v>
      </c>
      <c r="G36" s="3">
        <f t="shared" si="8"/>
        <v>8941</v>
      </c>
    </row>
    <row r="37" spans="2:7" outlineLevel="1" x14ac:dyDescent="0.25">
      <c r="C37" s="8" t="s">
        <v>68</v>
      </c>
      <c r="D37" s="3">
        <f>D35/D5*100</f>
        <v>3000</v>
      </c>
      <c r="E37" s="3">
        <f t="shared" ref="E37:G37" si="9">E35/E5*100</f>
        <v>3000</v>
      </c>
      <c r="F37" s="3">
        <f t="shared" si="9"/>
        <v>3000</v>
      </c>
      <c r="G37" s="3">
        <f t="shared" si="9"/>
        <v>8941</v>
      </c>
    </row>
    <row r="38" spans="2:7" outlineLevel="1" x14ac:dyDescent="0.25">
      <c r="C38" s="9" t="s">
        <v>28</v>
      </c>
      <c r="D38" s="10">
        <f>D37/D36-1</f>
        <v>0</v>
      </c>
      <c r="E38" s="10">
        <f>E37/E36-1</f>
        <v>0</v>
      </c>
      <c r="F38" s="10">
        <f>F37/F36-1</f>
        <v>0</v>
      </c>
      <c r="G38" s="10">
        <f>G37/G36-1</f>
        <v>0</v>
      </c>
    </row>
    <row r="39" spans="2:7" outlineLevel="1" x14ac:dyDescent="0.25">
      <c r="C39" s="4" t="s">
        <v>18</v>
      </c>
      <c r="D39" s="11">
        <f>AdSens_M</f>
        <v>0.2</v>
      </c>
      <c r="E39" s="11">
        <f>AdSens_M</f>
        <v>0.2</v>
      </c>
      <c r="F39" s="11">
        <f>AdSens_M</f>
        <v>0.2</v>
      </c>
      <c r="G39" s="11">
        <f>AdSens_FC</f>
        <v>0.2</v>
      </c>
    </row>
    <row r="40" spans="2:7" ht="15" outlineLevel="1" x14ac:dyDescent="0.3">
      <c r="C40" s="14" t="s">
        <v>8</v>
      </c>
      <c r="D40" s="14">
        <f>D38*D2*D39</f>
        <v>0</v>
      </c>
      <c r="E40" s="14">
        <f t="shared" ref="E40:G40" si="10">E38*E2*E39</f>
        <v>0</v>
      </c>
      <c r="F40" s="14">
        <f t="shared" si="10"/>
        <v>0</v>
      </c>
      <c r="G40" s="14">
        <f t="shared" si="10"/>
        <v>0</v>
      </c>
    </row>
    <row r="41" spans="2:7" outlineLevel="1" x14ac:dyDescent="0.25"/>
    <row r="42" spans="2:7" outlineLevel="1" x14ac:dyDescent="0.25">
      <c r="B42" s="7" t="s">
        <v>15</v>
      </c>
      <c r="C42" s="3" t="s">
        <v>52</v>
      </c>
      <c r="D42">
        <v>20</v>
      </c>
      <c r="E42">
        <v>20</v>
      </c>
      <c r="F42">
        <v>20</v>
      </c>
      <c r="G42">
        <v>60</v>
      </c>
    </row>
    <row r="43" spans="2:7" outlineLevel="1" x14ac:dyDescent="0.25">
      <c r="C43" s="6" t="s">
        <v>73</v>
      </c>
      <c r="D43" s="1">
        <v>20</v>
      </c>
      <c r="E43" s="1">
        <v>20</v>
      </c>
      <c r="F43" s="1">
        <v>20</v>
      </c>
      <c r="G43" s="1">
        <v>60</v>
      </c>
    </row>
    <row r="44" spans="2:7" outlineLevel="1" x14ac:dyDescent="0.25">
      <c r="C44" s="3" t="s">
        <v>61</v>
      </c>
      <c r="D44" s="3">
        <f>D42/D4*100</f>
        <v>20</v>
      </c>
      <c r="E44" s="3">
        <f t="shared" ref="E44:G44" si="11">E42/E4*100</f>
        <v>20</v>
      </c>
      <c r="F44" s="3">
        <f t="shared" si="11"/>
        <v>20</v>
      </c>
      <c r="G44" s="3">
        <f t="shared" si="11"/>
        <v>60</v>
      </c>
    </row>
    <row r="45" spans="2:7" outlineLevel="1" x14ac:dyDescent="0.25">
      <c r="C45" s="8" t="s">
        <v>69</v>
      </c>
      <c r="D45" s="3">
        <f>D43/D5*100</f>
        <v>20</v>
      </c>
      <c r="E45" s="3">
        <f t="shared" ref="E45:G45" si="12">E43/E5*100</f>
        <v>20</v>
      </c>
      <c r="F45" s="3">
        <f t="shared" si="12"/>
        <v>20</v>
      </c>
      <c r="G45" s="3">
        <f t="shared" si="12"/>
        <v>60</v>
      </c>
    </row>
    <row r="46" spans="2:7" outlineLevel="1" x14ac:dyDescent="0.25">
      <c r="C46" s="9" t="s">
        <v>29</v>
      </c>
      <c r="D46" s="10">
        <f>D45/D44-1</f>
        <v>0</v>
      </c>
      <c r="E46" s="10">
        <f>E45/E44-1</f>
        <v>0</v>
      </c>
      <c r="F46" s="10">
        <f>F45/F44-1</f>
        <v>0</v>
      </c>
      <c r="G46" s="10">
        <f>G45/G44-1</f>
        <v>0</v>
      </c>
    </row>
    <row r="47" spans="2:7" outlineLevel="1" x14ac:dyDescent="0.25">
      <c r="C47" s="4" t="s">
        <v>19</v>
      </c>
      <c r="D47" s="11">
        <f>ComSens_M</f>
        <v>0.2</v>
      </c>
      <c r="E47" s="11">
        <f>ComSens_M</f>
        <v>0.2</v>
      </c>
      <c r="F47" s="11">
        <f>ComSens_M</f>
        <v>0.2</v>
      </c>
      <c r="G47" s="11">
        <f>ComSens_FC</f>
        <v>0.2</v>
      </c>
    </row>
    <row r="48" spans="2:7" ht="15" outlineLevel="1" x14ac:dyDescent="0.3">
      <c r="C48" s="14" t="s">
        <v>8</v>
      </c>
      <c r="D48" s="14">
        <f>D46*D2*D47</f>
        <v>0</v>
      </c>
      <c r="E48" s="14">
        <f t="shared" ref="E48:G48" si="13">E46*E2*E47</f>
        <v>0</v>
      </c>
      <c r="F48" s="14">
        <f t="shared" si="13"/>
        <v>0</v>
      </c>
      <c r="G48" s="14">
        <f t="shared" si="13"/>
        <v>0</v>
      </c>
    </row>
    <row r="49" spans="2:7" outlineLevel="1" x14ac:dyDescent="0.25"/>
    <row r="50" spans="2:7" outlineLevel="1" x14ac:dyDescent="0.25">
      <c r="B50" s="7" t="s">
        <v>16</v>
      </c>
      <c r="C50" s="3" t="s">
        <v>51</v>
      </c>
      <c r="D50">
        <v>10</v>
      </c>
      <c r="E50">
        <v>10</v>
      </c>
      <c r="F50">
        <v>10</v>
      </c>
      <c r="G50">
        <v>45</v>
      </c>
    </row>
    <row r="51" spans="2:7" outlineLevel="1" x14ac:dyDescent="0.25">
      <c r="C51" s="6" t="s">
        <v>70</v>
      </c>
      <c r="D51">
        <v>10</v>
      </c>
      <c r="E51">
        <v>10</v>
      </c>
      <c r="F51">
        <v>10</v>
      </c>
      <c r="G51">
        <v>45</v>
      </c>
    </row>
    <row r="52" spans="2:7" outlineLevel="1" x14ac:dyDescent="0.25">
      <c r="C52" s="9" t="s">
        <v>33</v>
      </c>
      <c r="D52" s="10">
        <f>D51/D50-1</f>
        <v>0</v>
      </c>
      <c r="E52" s="10">
        <f t="shared" ref="E52" si="14">E51/E50-1</f>
        <v>0</v>
      </c>
      <c r="F52" s="10">
        <f t="shared" ref="F52" si="15">F51/F50-1</f>
        <v>0</v>
      </c>
      <c r="G52" s="10">
        <f t="shared" ref="G52" si="16">G51/G50-1</f>
        <v>0</v>
      </c>
    </row>
    <row r="53" spans="2:7" outlineLevel="1" x14ac:dyDescent="0.25">
      <c r="C53" s="4" t="s">
        <v>17</v>
      </c>
      <c r="D53" s="11">
        <v>0.1</v>
      </c>
      <c r="E53" s="11">
        <v>0.1</v>
      </c>
      <c r="F53" s="11">
        <v>0.1</v>
      </c>
      <c r="G53" s="11">
        <v>0.1</v>
      </c>
    </row>
    <row r="54" spans="2:7" ht="15" outlineLevel="1" x14ac:dyDescent="0.3">
      <c r="C54" s="14" t="s">
        <v>8</v>
      </c>
      <c r="D54" s="14">
        <f>D52*D2*D53</f>
        <v>0</v>
      </c>
      <c r="E54" s="14">
        <f t="shared" ref="E54:G54" si="17">E52*E2*E53</f>
        <v>0</v>
      </c>
      <c r="F54" s="14">
        <f t="shared" si="17"/>
        <v>0</v>
      </c>
      <c r="G54" s="14">
        <f t="shared" si="17"/>
        <v>0</v>
      </c>
    </row>
    <row r="55" spans="2:7" outlineLevel="1" x14ac:dyDescent="0.25"/>
    <row r="56" spans="2:7" outlineLevel="1" x14ac:dyDescent="0.25">
      <c r="B56" s="7" t="s">
        <v>24</v>
      </c>
      <c r="C56" s="3" t="s">
        <v>49</v>
      </c>
      <c r="D56">
        <v>5</v>
      </c>
      <c r="E56">
        <v>5</v>
      </c>
      <c r="F56">
        <v>5</v>
      </c>
      <c r="G56">
        <v>5</v>
      </c>
    </row>
    <row r="57" spans="2:7" outlineLevel="1" x14ac:dyDescent="0.25">
      <c r="C57" s="6" t="s">
        <v>50</v>
      </c>
      <c r="D57" s="1">
        <v>5</v>
      </c>
      <c r="E57" s="1">
        <v>5</v>
      </c>
      <c r="F57" s="1">
        <v>5</v>
      </c>
      <c r="G57" s="1">
        <v>5</v>
      </c>
    </row>
    <row r="58" spans="2:7" outlineLevel="1" x14ac:dyDescent="0.25">
      <c r="C58" s="9" t="s">
        <v>34</v>
      </c>
      <c r="D58" s="10">
        <f>D57/D56-1</f>
        <v>0</v>
      </c>
      <c r="E58" s="10">
        <f t="shared" ref="E58:G58" si="18">E57/E56-1</f>
        <v>0</v>
      </c>
      <c r="F58" s="10">
        <f t="shared" si="18"/>
        <v>0</v>
      </c>
      <c r="G58" s="10">
        <f t="shared" si="18"/>
        <v>0</v>
      </c>
    </row>
    <row r="59" spans="2:7" outlineLevel="1" x14ac:dyDescent="0.25">
      <c r="C59" s="4" t="s">
        <v>35</v>
      </c>
      <c r="D59" s="11">
        <f>CmpSens_M</f>
        <v>-0.5</v>
      </c>
      <c r="E59" s="11">
        <f>CmpSens_M</f>
        <v>-0.5</v>
      </c>
      <c r="F59" s="11">
        <f>CmpSens_M</f>
        <v>-0.5</v>
      </c>
      <c r="G59" s="11">
        <f>CmpSens_FC</f>
        <v>-0.5</v>
      </c>
    </row>
    <row r="60" spans="2:7" ht="15" outlineLevel="1" x14ac:dyDescent="0.3">
      <c r="C60" s="14" t="s">
        <v>8</v>
      </c>
      <c r="D60" s="14">
        <f>D58*D2*D59</f>
        <v>0</v>
      </c>
      <c r="E60" s="14">
        <f t="shared" ref="E60:G60" si="19">E58*E2*E59</f>
        <v>0</v>
      </c>
      <c r="F60" s="14">
        <f t="shared" si="19"/>
        <v>0</v>
      </c>
      <c r="G60" s="14">
        <f t="shared" si="19"/>
        <v>0</v>
      </c>
    </row>
    <row r="61" spans="2:7" outlineLevel="1" x14ac:dyDescent="0.25"/>
    <row r="62" spans="2:7" outlineLevel="1" x14ac:dyDescent="0.25">
      <c r="B62" s="7" t="s">
        <v>30</v>
      </c>
      <c r="C62" s="6" t="s">
        <v>36</v>
      </c>
      <c r="D62" s="1" t="s">
        <v>43</v>
      </c>
    </row>
    <row r="63" spans="2:7" outlineLevel="1" x14ac:dyDescent="0.25">
      <c r="C63" s="4" t="s">
        <v>32</v>
      </c>
      <c r="D63" s="11">
        <f>NewSens_M</f>
        <v>7.0000000000000007E-2</v>
      </c>
      <c r="E63" s="11">
        <f>NewSens_M</f>
        <v>7.0000000000000007E-2</v>
      </c>
      <c r="F63" s="11">
        <f>NewSens_M</f>
        <v>7.0000000000000007E-2</v>
      </c>
      <c r="G63" s="11">
        <f>NewSens_FC</f>
        <v>7.0000000000000007E-2</v>
      </c>
    </row>
    <row r="64" spans="2:7" ht="15" outlineLevel="1" x14ac:dyDescent="0.3">
      <c r="C64" s="14" t="s">
        <v>8</v>
      </c>
      <c r="D64" s="14">
        <f>IF($D62="y",D2*NewSens_M,0)</f>
        <v>0</v>
      </c>
      <c r="E64" s="14">
        <f>IF($D62="y",E2*NewSens_M,0)</f>
        <v>0</v>
      </c>
      <c r="F64" s="14">
        <f>IF($D62="y",F2*NewSens_M,0)</f>
        <v>0</v>
      </c>
      <c r="G64" s="14">
        <f>IF($D62="y",G2*NewSens_M,0)</f>
        <v>0</v>
      </c>
    </row>
    <row r="65" spans="2:7" outlineLevel="1" x14ac:dyDescent="0.25"/>
    <row r="66" spans="2:7" outlineLevel="1" x14ac:dyDescent="0.25">
      <c r="B66" s="7" t="s">
        <v>42</v>
      </c>
      <c r="C66" s="3" t="s">
        <v>38</v>
      </c>
      <c r="D66">
        <v>2</v>
      </c>
      <c r="E66">
        <v>2</v>
      </c>
      <c r="F66">
        <v>2</v>
      </c>
      <c r="G66">
        <v>2</v>
      </c>
    </row>
    <row r="67" spans="2:7" outlineLevel="1" x14ac:dyDescent="0.25">
      <c r="B67" s="7"/>
      <c r="C67" s="3" t="s">
        <v>37</v>
      </c>
      <c r="D67">
        <v>2</v>
      </c>
      <c r="E67">
        <v>2</v>
      </c>
      <c r="F67">
        <v>2</v>
      </c>
      <c r="G67">
        <v>2</v>
      </c>
    </row>
    <row r="68" spans="2:7" outlineLevel="1" x14ac:dyDescent="0.25">
      <c r="C68" s="6" t="s">
        <v>39</v>
      </c>
      <c r="D68" s="1">
        <v>2</v>
      </c>
      <c r="E68" s="1">
        <v>2</v>
      </c>
      <c r="F68" s="1">
        <v>2</v>
      </c>
      <c r="G68" s="1">
        <v>2</v>
      </c>
    </row>
    <row r="69" spans="2:7" outlineLevel="1" x14ac:dyDescent="0.25">
      <c r="C69" s="6" t="s">
        <v>40</v>
      </c>
      <c r="D69" s="1">
        <v>2</v>
      </c>
      <c r="E69" s="1">
        <v>2</v>
      </c>
      <c r="F69" s="1">
        <v>2</v>
      </c>
      <c r="G69" s="1">
        <v>2</v>
      </c>
    </row>
    <row r="70" spans="2:7" outlineLevel="1" x14ac:dyDescent="0.25">
      <c r="C70" s="9" t="s">
        <v>41</v>
      </c>
      <c r="D70" s="13">
        <f>SUM(D68:D69)-SUM(D66:D67)</f>
        <v>0</v>
      </c>
      <c r="E70" s="13">
        <f t="shared" ref="E70:G70" si="20">SUM(E68:E69)-SUM(E66:E67)</f>
        <v>0</v>
      </c>
      <c r="F70" s="13">
        <f t="shared" si="20"/>
        <v>0</v>
      </c>
      <c r="G70" s="13">
        <f t="shared" si="20"/>
        <v>0</v>
      </c>
    </row>
    <row r="71" spans="2:7" outlineLevel="1" x14ac:dyDescent="0.25">
      <c r="C71" s="4" t="s">
        <v>17</v>
      </c>
      <c r="D71" s="11">
        <f>ChgSens_M</f>
        <v>0.1</v>
      </c>
      <c r="E71" s="11">
        <f>ChgSens_M</f>
        <v>0.1</v>
      </c>
      <c r="F71" s="11">
        <f>ChgSens_M</f>
        <v>0.1</v>
      </c>
      <c r="G71" s="11">
        <f>ChgSens_FC</f>
        <v>0.1</v>
      </c>
    </row>
    <row r="72" spans="2:7" ht="15" outlineLevel="1" x14ac:dyDescent="0.3">
      <c r="C72" s="14" t="s">
        <v>8</v>
      </c>
      <c r="D72" s="14">
        <f>IF($D62="y",D70*D2*D71,0)</f>
        <v>0</v>
      </c>
      <c r="E72" s="14">
        <f t="shared" ref="E72:G72" si="21">IF($D62="y",E70*E2*E71,0)</f>
        <v>0</v>
      </c>
      <c r="F72" s="14">
        <f t="shared" si="21"/>
        <v>0</v>
      </c>
      <c r="G72" s="14">
        <f t="shared" si="21"/>
        <v>0</v>
      </c>
    </row>
    <row r="73" spans="2:7" outlineLevel="1" x14ac:dyDescent="0.25"/>
    <row r="74" spans="2:7" outlineLevel="1" x14ac:dyDescent="0.25"/>
    <row r="75" spans="2:7" ht="15" outlineLevel="1" x14ac:dyDescent="0.3">
      <c r="C75" s="14" t="s">
        <v>44</v>
      </c>
      <c r="D75" s="14">
        <f>ROUND(D72+D64+D60+D54+D48+D40+D32+D24+D16+D12,0)</f>
        <v>-21</v>
      </c>
      <c r="E75" s="14">
        <f t="shared" ref="E75:G75" si="22">ROUND(E72+E64+E60+E54+E48+E40+E32+E24+E16+E12,0)</f>
        <v>-21</v>
      </c>
      <c r="F75" s="14">
        <f t="shared" si="22"/>
        <v>-21</v>
      </c>
      <c r="G75" s="14">
        <f t="shared" si="22"/>
        <v>-10</v>
      </c>
    </row>
    <row r="76" spans="2:7" outlineLevel="1" x14ac:dyDescent="0.25"/>
    <row r="77" spans="2:7" x14ac:dyDescent="0.25">
      <c r="C77" s="15" t="str">
        <f>A1&amp;" FORECAST"</f>
        <v>3-1 FORECAST</v>
      </c>
      <c r="D77" s="15">
        <f>D75+D2</f>
        <v>79</v>
      </c>
      <c r="E77" s="15">
        <f t="shared" ref="E77:G77" si="23">E75+E2</f>
        <v>79</v>
      </c>
      <c r="F77" s="15">
        <f t="shared" si="23"/>
        <v>79</v>
      </c>
      <c r="G77" s="15">
        <f t="shared" si="23"/>
        <v>40</v>
      </c>
    </row>
    <row r="81" spans="1:7" x14ac:dyDescent="0.25">
      <c r="A81" s="2" t="s">
        <v>45</v>
      </c>
      <c r="D81" s="3" t="s">
        <v>2</v>
      </c>
      <c r="E81" s="3" t="s">
        <v>3</v>
      </c>
      <c r="F81" s="3" t="s">
        <v>4</v>
      </c>
      <c r="G81" s="3" t="s">
        <v>5</v>
      </c>
    </row>
    <row r="82" spans="1:7" outlineLevel="1" x14ac:dyDescent="0.25">
      <c r="C82" s="3" t="s">
        <v>1</v>
      </c>
      <c r="D82" s="3">
        <f>D77</f>
        <v>79</v>
      </c>
      <c r="E82" s="3">
        <f t="shared" ref="E82:G82" si="24">E77</f>
        <v>79</v>
      </c>
      <c r="F82" s="3">
        <f t="shared" si="24"/>
        <v>79</v>
      </c>
      <c r="G82" s="3">
        <f t="shared" si="24"/>
        <v>40</v>
      </c>
    </row>
    <row r="83" spans="1:7" outlineLevel="1" x14ac:dyDescent="0.25"/>
    <row r="84" spans="1:7" outlineLevel="1" x14ac:dyDescent="0.25">
      <c r="C84" s="3" t="s">
        <v>62</v>
      </c>
      <c r="D84">
        <v>100</v>
      </c>
      <c r="E84">
        <v>100</v>
      </c>
      <c r="F84">
        <v>100</v>
      </c>
      <c r="G84">
        <v>100</v>
      </c>
    </row>
    <row r="85" spans="1:7" outlineLevel="1" x14ac:dyDescent="0.25">
      <c r="C85" s="3" t="s">
        <v>63</v>
      </c>
      <c r="D85" s="1">
        <v>100</v>
      </c>
      <c r="E85" s="1">
        <v>100</v>
      </c>
      <c r="F85" s="1">
        <v>100</v>
      </c>
      <c r="G85" s="1">
        <v>100</v>
      </c>
    </row>
    <row r="86" spans="1:7" outlineLevel="1" x14ac:dyDescent="0.25"/>
    <row r="87" spans="1:7" outlineLevel="1" x14ac:dyDescent="0.25"/>
    <row r="88" spans="1:7" outlineLevel="1" x14ac:dyDescent="0.25"/>
    <row r="89" spans="1:7" outlineLevel="1" x14ac:dyDescent="0.25">
      <c r="B89" s="7" t="s">
        <v>6</v>
      </c>
      <c r="C89" s="3" t="s">
        <v>54</v>
      </c>
      <c r="D89">
        <v>100</v>
      </c>
      <c r="E89">
        <v>100</v>
      </c>
      <c r="F89">
        <v>100</v>
      </c>
      <c r="G89">
        <v>100</v>
      </c>
    </row>
    <row r="90" spans="1:7" outlineLevel="1" x14ac:dyDescent="0.25">
      <c r="C90" s="3" t="s">
        <v>64</v>
      </c>
      <c r="D90">
        <v>100</v>
      </c>
      <c r="E90">
        <v>100</v>
      </c>
      <c r="F90">
        <v>100</v>
      </c>
      <c r="G90">
        <v>100</v>
      </c>
    </row>
    <row r="91" spans="1:7" outlineLevel="1" x14ac:dyDescent="0.25">
      <c r="C91" s="4" t="s">
        <v>7</v>
      </c>
      <c r="D91" s="5">
        <f>D90/D89-1</f>
        <v>0</v>
      </c>
      <c r="E91" s="5">
        <f>E90/E89-1</f>
        <v>0</v>
      </c>
      <c r="F91" s="5">
        <f>F90/F89-1</f>
        <v>0</v>
      </c>
      <c r="G91" s="5">
        <f>G90/G89-1</f>
        <v>0</v>
      </c>
    </row>
    <row r="92" spans="1:7" ht="15" outlineLevel="1" x14ac:dyDescent="0.3">
      <c r="C92" s="14" t="s">
        <v>8</v>
      </c>
      <c r="D92" s="14">
        <f>D91*D82</f>
        <v>0</v>
      </c>
      <c r="E92" s="14">
        <f t="shared" ref="E92" si="25">E91*E82</f>
        <v>0</v>
      </c>
      <c r="F92" s="14">
        <f t="shared" ref="F92" si="26">F91*F82</f>
        <v>0</v>
      </c>
      <c r="G92" s="14">
        <f t="shared" ref="G92" si="27">G91*G82</f>
        <v>0</v>
      </c>
    </row>
    <row r="93" spans="1:7" outlineLevel="1" x14ac:dyDescent="0.25"/>
    <row r="94" spans="1:7" outlineLevel="1" x14ac:dyDescent="0.25">
      <c r="B94" s="7" t="s">
        <v>25</v>
      </c>
      <c r="C94" s="3" t="s">
        <v>26</v>
      </c>
      <c r="D94" s="1">
        <f>D14+1</f>
        <v>10</v>
      </c>
    </row>
    <row r="95" spans="1:7" outlineLevel="1" x14ac:dyDescent="0.25">
      <c r="B95" s="7"/>
      <c r="C95" s="4" t="s">
        <v>27</v>
      </c>
      <c r="D95" s="4">
        <f>seasonal_adjustment($D94)</f>
        <v>9.7826086956521702E-2</v>
      </c>
      <c r="E95" s="4">
        <f t="shared" ref="E95" si="28">seasonal_adjustment($D94)</f>
        <v>9.7826086956521702E-2</v>
      </c>
      <c r="F95" s="4">
        <f t="shared" ref="F95" si="29">seasonal_adjustment($D94)</f>
        <v>9.7826086956521702E-2</v>
      </c>
      <c r="G95" s="4">
        <f t="shared" ref="G95" si="30">seasonal_adjustment($D94)</f>
        <v>9.7826086956521702E-2</v>
      </c>
    </row>
    <row r="96" spans="1:7" ht="15" outlineLevel="1" x14ac:dyDescent="0.3">
      <c r="C96" s="14" t="s">
        <v>8</v>
      </c>
      <c r="D96" s="14">
        <f>D95*D82</f>
        <v>7.7282608695652142</v>
      </c>
      <c r="E96" s="14">
        <f t="shared" ref="E96:G96" si="31">E95*E82</f>
        <v>7.7282608695652142</v>
      </c>
      <c r="F96" s="14">
        <f t="shared" si="31"/>
        <v>7.7282608695652142</v>
      </c>
      <c r="G96" s="14">
        <f t="shared" si="31"/>
        <v>3.9130434782608683</v>
      </c>
    </row>
    <row r="97" spans="2:7" outlineLevel="1" x14ac:dyDescent="0.25"/>
    <row r="98" spans="2:7" outlineLevel="1" x14ac:dyDescent="0.25">
      <c r="B98" s="7" t="s">
        <v>9</v>
      </c>
      <c r="C98" s="3" t="s">
        <v>55</v>
      </c>
      <c r="D98">
        <v>10</v>
      </c>
      <c r="E98">
        <v>10</v>
      </c>
      <c r="F98">
        <v>10</v>
      </c>
      <c r="G98">
        <v>75</v>
      </c>
    </row>
    <row r="99" spans="2:7" outlineLevel="1" x14ac:dyDescent="0.25">
      <c r="C99" s="6" t="s">
        <v>65</v>
      </c>
      <c r="D99" s="1">
        <v>10</v>
      </c>
      <c r="E99" s="1">
        <v>10</v>
      </c>
      <c r="F99" s="1">
        <v>10</v>
      </c>
      <c r="G99" s="1">
        <v>75</v>
      </c>
    </row>
    <row r="100" spans="2:7" outlineLevel="1" x14ac:dyDescent="0.25">
      <c r="C100" s="3" t="s">
        <v>56</v>
      </c>
      <c r="D100" s="3">
        <f>D98/D84*100</f>
        <v>10</v>
      </c>
      <c r="E100" s="3">
        <f t="shared" ref="E100:G100" si="32">E98/E84*100</f>
        <v>10</v>
      </c>
      <c r="F100" s="3">
        <f t="shared" si="32"/>
        <v>10</v>
      </c>
      <c r="G100" s="3">
        <f t="shared" si="32"/>
        <v>75</v>
      </c>
    </row>
    <row r="101" spans="2:7" outlineLevel="1" x14ac:dyDescent="0.25">
      <c r="C101" s="8" t="s">
        <v>66</v>
      </c>
      <c r="D101" s="3">
        <f>D99/D85*100</f>
        <v>10</v>
      </c>
      <c r="E101" s="3">
        <f t="shared" ref="E101:G101" si="33">E99/E85*100</f>
        <v>10</v>
      </c>
      <c r="F101" s="3">
        <f t="shared" si="33"/>
        <v>10</v>
      </c>
      <c r="G101" s="3">
        <f t="shared" si="33"/>
        <v>75</v>
      </c>
    </row>
    <row r="102" spans="2:7" outlineLevel="1" x14ac:dyDescent="0.25">
      <c r="C102" s="9" t="s">
        <v>57</v>
      </c>
      <c r="D102" s="10">
        <f>D101/D100-1</f>
        <v>0</v>
      </c>
      <c r="E102" s="10">
        <f>E101/E100-1</f>
        <v>0</v>
      </c>
      <c r="F102" s="10">
        <f>F101/F100-1</f>
        <v>0</v>
      </c>
      <c r="G102" s="10">
        <f>G101/G100-1</f>
        <v>0</v>
      </c>
    </row>
    <row r="103" spans="2:7" outlineLevel="1" x14ac:dyDescent="0.25">
      <c r="C103" s="4" t="s">
        <v>11</v>
      </c>
      <c r="D103" s="11">
        <f>PE_M</f>
        <v>-1.5</v>
      </c>
      <c r="E103" s="11">
        <f>PE_M</f>
        <v>-1.5</v>
      </c>
      <c r="F103" s="11">
        <f>PE_M</f>
        <v>-1.5</v>
      </c>
      <c r="G103" s="11">
        <f>PE_FC</f>
        <v>-1.5</v>
      </c>
    </row>
    <row r="104" spans="2:7" ht="15" outlineLevel="1" x14ac:dyDescent="0.3">
      <c r="C104" s="14" t="s">
        <v>8</v>
      </c>
      <c r="D104" s="14">
        <f>D102*D82*D103</f>
        <v>0</v>
      </c>
      <c r="E104" s="14">
        <f t="shared" ref="E104" si="34">E102*E82*E103</f>
        <v>0</v>
      </c>
      <c r="F104" s="14">
        <f t="shared" ref="F104" si="35">F102*F82*F103</f>
        <v>0</v>
      </c>
      <c r="G104" s="14">
        <f t="shared" ref="G104" si="36">G102*G82*G103</f>
        <v>0</v>
      </c>
    </row>
    <row r="105" spans="2:7" outlineLevel="1" x14ac:dyDescent="0.25"/>
    <row r="106" spans="2:7" outlineLevel="1" x14ac:dyDescent="0.25">
      <c r="B106" s="7" t="s">
        <v>10</v>
      </c>
      <c r="C106" s="3" t="s">
        <v>58</v>
      </c>
      <c r="D106">
        <v>46</v>
      </c>
      <c r="E106">
        <v>40</v>
      </c>
      <c r="F106">
        <v>40</v>
      </c>
      <c r="G106">
        <v>105</v>
      </c>
    </row>
    <row r="107" spans="2:7" outlineLevel="1" x14ac:dyDescent="0.25">
      <c r="C107" s="6" t="s">
        <v>71</v>
      </c>
      <c r="D107" s="1">
        <v>46</v>
      </c>
      <c r="E107" s="1">
        <v>40</v>
      </c>
      <c r="F107" s="1">
        <v>40</v>
      </c>
      <c r="G107" s="1">
        <v>105</v>
      </c>
    </row>
    <row r="108" spans="2:7" outlineLevel="1" x14ac:dyDescent="0.25">
      <c r="C108" s="3" t="s">
        <v>59</v>
      </c>
      <c r="D108" s="3">
        <f>D106/D84*100</f>
        <v>46</v>
      </c>
      <c r="E108" s="3">
        <f t="shared" ref="E108:G108" si="37">E106/E84*100</f>
        <v>40</v>
      </c>
      <c r="F108" s="3">
        <f t="shared" si="37"/>
        <v>40</v>
      </c>
      <c r="G108" s="3">
        <f t="shared" si="37"/>
        <v>105</v>
      </c>
    </row>
    <row r="109" spans="2:7" outlineLevel="1" x14ac:dyDescent="0.25">
      <c r="C109" s="8" t="s">
        <v>67</v>
      </c>
      <c r="D109" s="3">
        <f>D107/D85*100</f>
        <v>46</v>
      </c>
      <c r="E109" s="3">
        <f t="shared" ref="E109:G109" si="38">E107/E85*100</f>
        <v>40</v>
      </c>
      <c r="F109" s="3">
        <f t="shared" si="38"/>
        <v>40</v>
      </c>
      <c r="G109" s="3">
        <f t="shared" si="38"/>
        <v>105</v>
      </c>
    </row>
    <row r="110" spans="2:7" outlineLevel="1" x14ac:dyDescent="0.25">
      <c r="C110" s="9" t="s">
        <v>14</v>
      </c>
      <c r="D110" s="10">
        <f>D109/D108-1</f>
        <v>0</v>
      </c>
      <c r="E110" s="10">
        <f>E109/E108-1</f>
        <v>0</v>
      </c>
      <c r="F110" s="10">
        <f>F109/F108-1</f>
        <v>0</v>
      </c>
      <c r="G110" s="10">
        <f>G109/G108-1</f>
        <v>0</v>
      </c>
    </row>
    <row r="111" spans="2:7" outlineLevel="1" x14ac:dyDescent="0.25">
      <c r="C111" s="4" t="s">
        <v>12</v>
      </c>
      <c r="D111" s="11">
        <f>AdSens_M</f>
        <v>0.2</v>
      </c>
      <c r="E111" s="11">
        <f>AdSens_M</f>
        <v>0.2</v>
      </c>
      <c r="F111" s="11">
        <f>AdSens_M</f>
        <v>0.2</v>
      </c>
      <c r="G111" s="11">
        <f>AdSens_FC</f>
        <v>0.2</v>
      </c>
    </row>
    <row r="112" spans="2:7" ht="15" outlineLevel="1" x14ac:dyDescent="0.3">
      <c r="C112" s="14" t="s">
        <v>8</v>
      </c>
      <c r="D112" s="14">
        <f>D110*D82*D111</f>
        <v>0</v>
      </c>
      <c r="E112" s="14">
        <f t="shared" ref="E112" si="39">E110*E82*E111</f>
        <v>0</v>
      </c>
      <c r="F112" s="14">
        <f t="shared" ref="F112" si="40">F110*F82*F111</f>
        <v>0</v>
      </c>
      <c r="G112" s="14">
        <f t="shared" ref="G112" si="41">G110*G82*G111</f>
        <v>0</v>
      </c>
    </row>
    <row r="113" spans="2:7" outlineLevel="1" x14ac:dyDescent="0.25"/>
    <row r="114" spans="2:7" outlineLevel="1" x14ac:dyDescent="0.25">
      <c r="B114" s="7" t="s">
        <v>13</v>
      </c>
      <c r="C114" s="3" t="s">
        <v>53</v>
      </c>
      <c r="D114">
        <v>3000</v>
      </c>
      <c r="E114">
        <v>3000</v>
      </c>
      <c r="F114">
        <v>3000</v>
      </c>
      <c r="G114">
        <v>8941</v>
      </c>
    </row>
    <row r="115" spans="2:7" outlineLevel="1" x14ac:dyDescent="0.25">
      <c r="C115" s="6" t="s">
        <v>72</v>
      </c>
      <c r="D115" s="1">
        <v>3000</v>
      </c>
      <c r="E115" s="1">
        <v>3000</v>
      </c>
      <c r="F115" s="1">
        <v>3000</v>
      </c>
      <c r="G115" s="1">
        <v>8941</v>
      </c>
    </row>
    <row r="116" spans="2:7" outlineLevel="1" x14ac:dyDescent="0.25">
      <c r="C116" s="3" t="s">
        <v>60</v>
      </c>
      <c r="D116" s="3">
        <f>D114/D84*100</f>
        <v>3000</v>
      </c>
      <c r="E116" s="3">
        <f t="shared" ref="E116:G116" si="42">E114/E84*100</f>
        <v>3000</v>
      </c>
      <c r="F116" s="3">
        <f t="shared" si="42"/>
        <v>3000</v>
      </c>
      <c r="G116" s="3">
        <f t="shared" si="42"/>
        <v>8941</v>
      </c>
    </row>
    <row r="117" spans="2:7" outlineLevel="1" x14ac:dyDescent="0.25">
      <c r="C117" s="8" t="s">
        <v>68</v>
      </c>
      <c r="D117" s="3">
        <f>D115/D85*100</f>
        <v>3000</v>
      </c>
      <c r="E117" s="3">
        <f t="shared" ref="E117:G117" si="43">E115/E85*100</f>
        <v>3000</v>
      </c>
      <c r="F117" s="3">
        <f t="shared" si="43"/>
        <v>3000</v>
      </c>
      <c r="G117" s="3">
        <f t="shared" si="43"/>
        <v>8941</v>
      </c>
    </row>
    <row r="118" spans="2:7" outlineLevel="1" x14ac:dyDescent="0.25">
      <c r="C118" s="9" t="s">
        <v>28</v>
      </c>
      <c r="D118" s="10">
        <f>D117/D116-1</f>
        <v>0</v>
      </c>
      <c r="E118" s="10">
        <f>E117/E116-1</f>
        <v>0</v>
      </c>
      <c r="F118" s="10">
        <f>F117/F116-1</f>
        <v>0</v>
      </c>
      <c r="G118" s="10">
        <f>G117/G116-1</f>
        <v>0</v>
      </c>
    </row>
    <row r="119" spans="2:7" outlineLevel="1" x14ac:dyDescent="0.25">
      <c r="C119" s="4" t="s">
        <v>18</v>
      </c>
      <c r="D119" s="11">
        <f>AdSens_M</f>
        <v>0.2</v>
      </c>
      <c r="E119" s="11">
        <f>AdSens_M</f>
        <v>0.2</v>
      </c>
      <c r="F119" s="11">
        <f>AdSens_M</f>
        <v>0.2</v>
      </c>
      <c r="G119" s="11">
        <f>AdSens_FC</f>
        <v>0.2</v>
      </c>
    </row>
    <row r="120" spans="2:7" ht="15" outlineLevel="1" x14ac:dyDescent="0.3">
      <c r="C120" s="14" t="s">
        <v>8</v>
      </c>
      <c r="D120" s="14">
        <f>D118*D82*D119</f>
        <v>0</v>
      </c>
      <c r="E120" s="14">
        <f t="shared" ref="E120" si="44">E118*E82*E119</f>
        <v>0</v>
      </c>
      <c r="F120" s="14">
        <f t="shared" ref="F120" si="45">F118*F82*F119</f>
        <v>0</v>
      </c>
      <c r="G120" s="14">
        <f t="shared" ref="G120" si="46">G118*G82*G119</f>
        <v>0</v>
      </c>
    </row>
    <row r="121" spans="2:7" outlineLevel="1" x14ac:dyDescent="0.25"/>
    <row r="122" spans="2:7" outlineLevel="1" x14ac:dyDescent="0.25">
      <c r="B122" s="7" t="s">
        <v>15</v>
      </c>
      <c r="C122" s="3" t="s">
        <v>52</v>
      </c>
      <c r="D122">
        <v>20</v>
      </c>
      <c r="E122">
        <v>20</v>
      </c>
      <c r="F122">
        <v>20</v>
      </c>
      <c r="G122">
        <v>60</v>
      </c>
    </row>
    <row r="123" spans="2:7" outlineLevel="1" x14ac:dyDescent="0.25">
      <c r="C123" s="6" t="s">
        <v>73</v>
      </c>
      <c r="D123" s="1">
        <v>20</v>
      </c>
      <c r="E123" s="1">
        <v>20</v>
      </c>
      <c r="F123" s="1">
        <v>20</v>
      </c>
      <c r="G123" s="1">
        <v>60</v>
      </c>
    </row>
    <row r="124" spans="2:7" outlineLevel="1" x14ac:dyDescent="0.25">
      <c r="C124" s="3" t="s">
        <v>61</v>
      </c>
      <c r="D124" s="3">
        <f>D122/D84*100</f>
        <v>20</v>
      </c>
      <c r="E124" s="3">
        <f t="shared" ref="E124:G124" si="47">E122/E84*100</f>
        <v>20</v>
      </c>
      <c r="F124" s="3">
        <f t="shared" si="47"/>
        <v>20</v>
      </c>
      <c r="G124" s="3">
        <f t="shared" si="47"/>
        <v>60</v>
      </c>
    </row>
    <row r="125" spans="2:7" outlineLevel="1" x14ac:dyDescent="0.25">
      <c r="C125" s="8" t="s">
        <v>69</v>
      </c>
      <c r="D125" s="3">
        <f>D123/D85*100</f>
        <v>20</v>
      </c>
      <c r="E125" s="3">
        <f t="shared" ref="E125:G125" si="48">E123/E85*100</f>
        <v>20</v>
      </c>
      <c r="F125" s="3">
        <f t="shared" si="48"/>
        <v>20</v>
      </c>
      <c r="G125" s="3">
        <f t="shared" si="48"/>
        <v>60</v>
      </c>
    </row>
    <row r="126" spans="2:7" outlineLevel="1" x14ac:dyDescent="0.25">
      <c r="C126" s="9" t="s">
        <v>29</v>
      </c>
      <c r="D126" s="10">
        <f>D125/D124-1</f>
        <v>0</v>
      </c>
      <c r="E126" s="10">
        <f>E125/E124-1</f>
        <v>0</v>
      </c>
      <c r="F126" s="10">
        <f>F125/F124-1</f>
        <v>0</v>
      </c>
      <c r="G126" s="10">
        <f>G125/G124-1</f>
        <v>0</v>
      </c>
    </row>
    <row r="127" spans="2:7" outlineLevel="1" x14ac:dyDescent="0.25">
      <c r="C127" s="4" t="s">
        <v>19</v>
      </c>
      <c r="D127" s="11">
        <f>ComSens_M</f>
        <v>0.2</v>
      </c>
      <c r="E127" s="11">
        <f>ComSens_M</f>
        <v>0.2</v>
      </c>
      <c r="F127" s="11">
        <f>ComSens_M</f>
        <v>0.2</v>
      </c>
      <c r="G127" s="11">
        <f>ComSens_FC</f>
        <v>0.2</v>
      </c>
    </row>
    <row r="128" spans="2:7" ht="15" outlineLevel="1" x14ac:dyDescent="0.3">
      <c r="C128" s="14" t="s">
        <v>8</v>
      </c>
      <c r="D128" s="14">
        <f>D126*D82*D127</f>
        <v>0</v>
      </c>
      <c r="E128" s="14">
        <f t="shared" ref="E128" si="49">E126*E82*E127</f>
        <v>0</v>
      </c>
      <c r="F128" s="14">
        <f t="shared" ref="F128" si="50">F126*F82*F127</f>
        <v>0</v>
      </c>
      <c r="G128" s="14">
        <f t="shared" ref="G128" si="51">G126*G82*G127</f>
        <v>0</v>
      </c>
    </row>
    <row r="129" spans="2:7" outlineLevel="1" x14ac:dyDescent="0.25"/>
    <row r="130" spans="2:7" outlineLevel="1" x14ac:dyDescent="0.25">
      <c r="B130" s="7" t="s">
        <v>16</v>
      </c>
      <c r="C130" s="3" t="s">
        <v>51</v>
      </c>
      <c r="D130">
        <v>10</v>
      </c>
      <c r="E130">
        <v>10</v>
      </c>
      <c r="F130">
        <v>10</v>
      </c>
      <c r="G130">
        <v>45</v>
      </c>
    </row>
    <row r="131" spans="2:7" outlineLevel="1" x14ac:dyDescent="0.25">
      <c r="C131" s="6" t="s">
        <v>70</v>
      </c>
      <c r="D131">
        <v>10</v>
      </c>
      <c r="E131">
        <v>10</v>
      </c>
      <c r="F131">
        <v>10</v>
      </c>
      <c r="G131">
        <v>45</v>
      </c>
    </row>
    <row r="132" spans="2:7" outlineLevel="1" x14ac:dyDescent="0.25">
      <c r="C132" s="9" t="s">
        <v>33</v>
      </c>
      <c r="D132" s="10">
        <f>D131/D130-1</f>
        <v>0</v>
      </c>
      <c r="E132" s="10">
        <f t="shared" ref="E132" si="52">E131/E130-1</f>
        <v>0</v>
      </c>
      <c r="F132" s="10">
        <f t="shared" ref="F132" si="53">F131/F130-1</f>
        <v>0</v>
      </c>
      <c r="G132" s="10">
        <f t="shared" ref="G132" si="54">G131/G130-1</f>
        <v>0</v>
      </c>
    </row>
    <row r="133" spans="2:7" outlineLevel="1" x14ac:dyDescent="0.25">
      <c r="C133" s="4" t="s">
        <v>17</v>
      </c>
      <c r="D133" s="11">
        <v>0.1</v>
      </c>
      <c r="E133" s="11">
        <v>0.1</v>
      </c>
      <c r="F133" s="11">
        <v>0.1</v>
      </c>
      <c r="G133" s="11">
        <v>0.1</v>
      </c>
    </row>
    <row r="134" spans="2:7" ht="15" outlineLevel="1" x14ac:dyDescent="0.3">
      <c r="C134" s="14" t="s">
        <v>8</v>
      </c>
      <c r="D134" s="14">
        <f>D132*D82*D133</f>
        <v>0</v>
      </c>
      <c r="E134" s="14">
        <f t="shared" ref="E134" si="55">E132*E82*E133</f>
        <v>0</v>
      </c>
      <c r="F134" s="14">
        <f t="shared" ref="F134" si="56">F132*F82*F133</f>
        <v>0</v>
      </c>
      <c r="G134" s="14">
        <f t="shared" ref="G134" si="57">G132*G82*G133</f>
        <v>0</v>
      </c>
    </row>
    <row r="135" spans="2:7" outlineLevel="1" x14ac:dyDescent="0.25"/>
    <row r="136" spans="2:7" outlineLevel="1" x14ac:dyDescent="0.25">
      <c r="B136" s="7" t="s">
        <v>24</v>
      </c>
      <c r="C136" s="3" t="s">
        <v>49</v>
      </c>
      <c r="D136">
        <v>5</v>
      </c>
      <c r="E136">
        <v>5</v>
      </c>
      <c r="F136">
        <v>5</v>
      </c>
      <c r="G136">
        <v>5</v>
      </c>
    </row>
    <row r="137" spans="2:7" outlineLevel="1" x14ac:dyDescent="0.25">
      <c r="C137" s="6" t="s">
        <v>50</v>
      </c>
      <c r="D137" s="1">
        <v>5</v>
      </c>
      <c r="E137" s="1">
        <v>5</v>
      </c>
      <c r="F137" s="1">
        <v>5</v>
      </c>
      <c r="G137" s="1">
        <v>5</v>
      </c>
    </row>
    <row r="138" spans="2:7" outlineLevel="1" x14ac:dyDescent="0.25">
      <c r="C138" s="9" t="s">
        <v>34</v>
      </c>
      <c r="D138" s="10">
        <f>D137/D136-1</f>
        <v>0</v>
      </c>
      <c r="E138" s="10">
        <f t="shared" ref="E138" si="58">E137/E136-1</f>
        <v>0</v>
      </c>
      <c r="F138" s="10">
        <f t="shared" ref="F138" si="59">F137/F136-1</f>
        <v>0</v>
      </c>
      <c r="G138" s="10">
        <f t="shared" ref="G138" si="60">G137/G136-1</f>
        <v>0</v>
      </c>
    </row>
    <row r="139" spans="2:7" outlineLevel="1" x14ac:dyDescent="0.25">
      <c r="C139" s="4" t="s">
        <v>35</v>
      </c>
      <c r="D139" s="11">
        <f>CmpSens_M</f>
        <v>-0.5</v>
      </c>
      <c r="E139" s="11">
        <f>CmpSens_M</f>
        <v>-0.5</v>
      </c>
      <c r="F139" s="11">
        <f>CmpSens_M</f>
        <v>-0.5</v>
      </c>
      <c r="G139" s="11">
        <f>CmpSens_FC</f>
        <v>-0.5</v>
      </c>
    </row>
    <row r="140" spans="2:7" ht="15" outlineLevel="1" x14ac:dyDescent="0.3">
      <c r="C140" s="14" t="s">
        <v>8</v>
      </c>
      <c r="D140" s="14">
        <f>D138*D82*D139</f>
        <v>0</v>
      </c>
      <c r="E140" s="14">
        <f t="shared" ref="E140" si="61">E138*E82*E139</f>
        <v>0</v>
      </c>
      <c r="F140" s="14">
        <f t="shared" ref="F140" si="62">F138*F82*F139</f>
        <v>0</v>
      </c>
      <c r="G140" s="14">
        <f t="shared" ref="G140" si="63">G138*G82*G139</f>
        <v>0</v>
      </c>
    </row>
    <row r="141" spans="2:7" outlineLevel="1" x14ac:dyDescent="0.25"/>
    <row r="142" spans="2:7" outlineLevel="1" x14ac:dyDescent="0.25">
      <c r="B142" s="7" t="s">
        <v>30</v>
      </c>
      <c r="C142" s="6" t="s">
        <v>36</v>
      </c>
      <c r="D142" s="1" t="s">
        <v>43</v>
      </c>
    </row>
    <row r="143" spans="2:7" outlineLevel="1" x14ac:dyDescent="0.25">
      <c r="C143" s="4" t="s">
        <v>32</v>
      </c>
      <c r="D143" s="11">
        <f>NewSens_M</f>
        <v>7.0000000000000007E-2</v>
      </c>
      <c r="E143" s="11">
        <f>NewSens_M</f>
        <v>7.0000000000000007E-2</v>
      </c>
      <c r="F143" s="11">
        <f>NewSens_M</f>
        <v>7.0000000000000007E-2</v>
      </c>
      <c r="G143" s="11">
        <f>NewSens_FC</f>
        <v>7.0000000000000007E-2</v>
      </c>
    </row>
    <row r="144" spans="2:7" ht="15" outlineLevel="1" x14ac:dyDescent="0.3">
      <c r="C144" s="14" t="s">
        <v>8</v>
      </c>
      <c r="D144" s="14">
        <f>IF($D142="y",D82*NewSens_M,0)</f>
        <v>0</v>
      </c>
      <c r="E144" s="14">
        <f>IF($D142="y",E82*NewSens_M,0)</f>
        <v>0</v>
      </c>
      <c r="F144" s="14">
        <f>IF($D142="y",F82*NewSens_M,0)</f>
        <v>0</v>
      </c>
      <c r="G144" s="14">
        <f>IF($D142="y",G82*NewSens_M,0)</f>
        <v>0</v>
      </c>
    </row>
    <row r="145" spans="2:7" outlineLevel="1" x14ac:dyDescent="0.25"/>
    <row r="146" spans="2:7" outlineLevel="1" x14ac:dyDescent="0.25">
      <c r="B146" s="7" t="s">
        <v>42</v>
      </c>
      <c r="C146" s="3" t="s">
        <v>38</v>
      </c>
      <c r="D146">
        <v>2</v>
      </c>
      <c r="E146">
        <v>2</v>
      </c>
      <c r="F146">
        <v>2</v>
      </c>
      <c r="G146">
        <v>2</v>
      </c>
    </row>
    <row r="147" spans="2:7" outlineLevel="1" x14ac:dyDescent="0.25">
      <c r="B147" s="7"/>
      <c r="C147" s="3" t="s">
        <v>37</v>
      </c>
      <c r="D147">
        <v>2</v>
      </c>
      <c r="E147">
        <v>2</v>
      </c>
      <c r="F147">
        <v>2</v>
      </c>
      <c r="G147">
        <v>2</v>
      </c>
    </row>
    <row r="148" spans="2:7" outlineLevel="1" x14ac:dyDescent="0.25">
      <c r="C148" s="6" t="s">
        <v>39</v>
      </c>
      <c r="D148" s="1">
        <v>2</v>
      </c>
      <c r="E148" s="1">
        <v>2</v>
      </c>
      <c r="F148" s="1">
        <v>2</v>
      </c>
      <c r="G148" s="1">
        <v>2</v>
      </c>
    </row>
    <row r="149" spans="2:7" outlineLevel="1" x14ac:dyDescent="0.25">
      <c r="C149" s="6" t="s">
        <v>40</v>
      </c>
      <c r="D149" s="1">
        <v>2</v>
      </c>
      <c r="E149" s="1">
        <v>2</v>
      </c>
      <c r="F149" s="1">
        <v>2</v>
      </c>
      <c r="G149" s="1">
        <v>2</v>
      </c>
    </row>
    <row r="150" spans="2:7" outlineLevel="1" x14ac:dyDescent="0.25">
      <c r="C150" s="9" t="s">
        <v>41</v>
      </c>
      <c r="D150" s="13">
        <f>SUM(D148:D149)-SUM(D146:D147)</f>
        <v>0</v>
      </c>
      <c r="E150" s="13">
        <f t="shared" ref="E150" si="64">SUM(E148:E149)-SUM(E146:E147)</f>
        <v>0</v>
      </c>
      <c r="F150" s="13">
        <f t="shared" ref="F150" si="65">SUM(F148:F149)-SUM(F146:F147)</f>
        <v>0</v>
      </c>
      <c r="G150" s="13">
        <f t="shared" ref="G150" si="66">SUM(G148:G149)-SUM(G146:G147)</f>
        <v>0</v>
      </c>
    </row>
    <row r="151" spans="2:7" outlineLevel="1" x14ac:dyDescent="0.25">
      <c r="C151" s="4" t="s">
        <v>17</v>
      </c>
      <c r="D151" s="11">
        <f>ChgSens_M</f>
        <v>0.1</v>
      </c>
      <c r="E151" s="11">
        <f>ChgSens_M</f>
        <v>0.1</v>
      </c>
      <c r="F151" s="11">
        <f>ChgSens_M</f>
        <v>0.1</v>
      </c>
      <c r="G151" s="11">
        <f>ChgSens_FC</f>
        <v>0.1</v>
      </c>
    </row>
    <row r="152" spans="2:7" ht="15" outlineLevel="1" x14ac:dyDescent="0.3">
      <c r="C152" s="14" t="s">
        <v>8</v>
      </c>
      <c r="D152" s="14">
        <f>IF($D142="y",D150*D82*D151,0)</f>
        <v>0</v>
      </c>
      <c r="E152" s="14">
        <f t="shared" ref="E152" si="67">IF($D142="y",E150*E82*E151,0)</f>
        <v>0</v>
      </c>
      <c r="F152" s="14">
        <f t="shared" ref="F152" si="68">IF($D142="y",F150*F82*F151,0)</f>
        <v>0</v>
      </c>
      <c r="G152" s="14">
        <f t="shared" ref="G152" si="69">IF($D142="y",G150*G82*G151,0)</f>
        <v>0</v>
      </c>
    </row>
    <row r="153" spans="2:7" outlineLevel="1" x14ac:dyDescent="0.25"/>
    <row r="154" spans="2:7" outlineLevel="1" x14ac:dyDescent="0.25"/>
    <row r="155" spans="2:7" ht="15" outlineLevel="1" x14ac:dyDescent="0.3">
      <c r="C155" s="14" t="s">
        <v>44</v>
      </c>
      <c r="D155" s="14">
        <f>ROUND(D152+D144+D140+D134+D128+D120+D112+D104+D96+D92,0)</f>
        <v>8</v>
      </c>
      <c r="E155" s="14">
        <f t="shared" ref="E155:G155" si="70">ROUND(E152+E144+E140+E134+E128+E120+E112+E104+E96+E92,0)</f>
        <v>8</v>
      </c>
      <c r="F155" s="14">
        <f t="shared" si="70"/>
        <v>8</v>
      </c>
      <c r="G155" s="14">
        <f t="shared" si="70"/>
        <v>4</v>
      </c>
    </row>
    <row r="156" spans="2:7" outlineLevel="1" x14ac:dyDescent="0.25"/>
    <row r="157" spans="2:7" x14ac:dyDescent="0.25">
      <c r="C157" s="15" t="str">
        <f>A81&amp;" FORECAST"</f>
        <v>3-2 FORECAST</v>
      </c>
      <c r="D157" s="15">
        <f>D155+D82</f>
        <v>87</v>
      </c>
      <c r="E157" s="15">
        <f t="shared" ref="E157:G157" si="71">E155+E82</f>
        <v>87</v>
      </c>
      <c r="F157" s="15">
        <f t="shared" si="71"/>
        <v>87</v>
      </c>
      <c r="G157" s="15">
        <f t="shared" si="71"/>
        <v>44</v>
      </c>
    </row>
    <row r="161" spans="1:7" x14ac:dyDescent="0.25">
      <c r="A161" s="2" t="s">
        <v>46</v>
      </c>
      <c r="D161" s="3" t="s">
        <v>2</v>
      </c>
      <c r="E161" s="3" t="s">
        <v>3</v>
      </c>
      <c r="F161" s="3" t="s">
        <v>4</v>
      </c>
      <c r="G161" s="3" t="s">
        <v>5</v>
      </c>
    </row>
    <row r="162" spans="1:7" outlineLevel="1" x14ac:dyDescent="0.25">
      <c r="C162" s="3" t="s">
        <v>1</v>
      </c>
      <c r="D162" s="3">
        <f>D157</f>
        <v>87</v>
      </c>
      <c r="E162" s="3">
        <f t="shared" ref="E162:G162" si="72">E157</f>
        <v>87</v>
      </c>
      <c r="F162" s="3">
        <f t="shared" si="72"/>
        <v>87</v>
      </c>
      <c r="G162" s="3">
        <f t="shared" si="72"/>
        <v>44</v>
      </c>
    </row>
    <row r="163" spans="1:7" outlineLevel="1" x14ac:dyDescent="0.25"/>
    <row r="164" spans="1:7" outlineLevel="1" x14ac:dyDescent="0.25">
      <c r="C164" s="3" t="s">
        <v>62</v>
      </c>
      <c r="D164">
        <v>100</v>
      </c>
      <c r="E164">
        <v>100</v>
      </c>
      <c r="F164">
        <v>100</v>
      </c>
      <c r="G164">
        <v>100</v>
      </c>
    </row>
    <row r="165" spans="1:7" outlineLevel="1" x14ac:dyDescent="0.25">
      <c r="C165" s="3" t="s">
        <v>63</v>
      </c>
      <c r="D165" s="1">
        <v>100</v>
      </c>
      <c r="E165" s="1">
        <v>100</v>
      </c>
      <c r="F165" s="1">
        <v>100</v>
      </c>
      <c r="G165" s="1">
        <v>100</v>
      </c>
    </row>
    <row r="166" spans="1:7" outlineLevel="1" x14ac:dyDescent="0.25"/>
    <row r="167" spans="1:7" outlineLevel="1" x14ac:dyDescent="0.25"/>
    <row r="168" spans="1:7" outlineLevel="1" x14ac:dyDescent="0.25"/>
    <row r="169" spans="1:7" outlineLevel="1" x14ac:dyDescent="0.25">
      <c r="B169" s="7" t="s">
        <v>6</v>
      </c>
      <c r="C169" s="3" t="s">
        <v>54</v>
      </c>
      <c r="D169">
        <v>100</v>
      </c>
      <c r="E169">
        <v>100</v>
      </c>
      <c r="F169">
        <v>100</v>
      </c>
      <c r="G169">
        <v>100</v>
      </c>
    </row>
    <row r="170" spans="1:7" outlineLevel="1" x14ac:dyDescent="0.25">
      <c r="C170" s="3" t="s">
        <v>64</v>
      </c>
      <c r="D170">
        <v>100</v>
      </c>
      <c r="E170">
        <v>100</v>
      </c>
      <c r="F170">
        <v>100</v>
      </c>
      <c r="G170">
        <v>100</v>
      </c>
    </row>
    <row r="171" spans="1:7" outlineLevel="1" x14ac:dyDescent="0.25">
      <c r="C171" s="4" t="s">
        <v>7</v>
      </c>
      <c r="D171" s="5">
        <f>D170/D169-1</f>
        <v>0</v>
      </c>
      <c r="E171" s="5">
        <f>E170/E169-1</f>
        <v>0</v>
      </c>
      <c r="F171" s="5">
        <f>F170/F169-1</f>
        <v>0</v>
      </c>
      <c r="G171" s="5">
        <f>G170/G169-1</f>
        <v>0</v>
      </c>
    </row>
    <row r="172" spans="1:7" ht="15" outlineLevel="1" x14ac:dyDescent="0.3">
      <c r="C172" s="14" t="s">
        <v>8</v>
      </c>
      <c r="D172" s="14">
        <f>D171*D162</f>
        <v>0</v>
      </c>
      <c r="E172" s="14">
        <f t="shared" ref="E172" si="73">E171*E162</f>
        <v>0</v>
      </c>
      <c r="F172" s="14">
        <f t="shared" ref="F172" si="74">F171*F162</f>
        <v>0</v>
      </c>
      <c r="G172" s="14">
        <f t="shared" ref="G172" si="75">G171*G162</f>
        <v>0</v>
      </c>
    </row>
    <row r="173" spans="1:7" outlineLevel="1" x14ac:dyDescent="0.25"/>
    <row r="174" spans="1:7" outlineLevel="1" x14ac:dyDescent="0.25">
      <c r="B174" s="7" t="s">
        <v>25</v>
      </c>
      <c r="C174" s="3" t="s">
        <v>26</v>
      </c>
      <c r="D174" s="1">
        <f>D94+1</f>
        <v>11</v>
      </c>
    </row>
    <row r="175" spans="1:7" outlineLevel="1" x14ac:dyDescent="0.25">
      <c r="B175" s="7"/>
      <c r="C175" s="4" t="s">
        <v>27</v>
      </c>
      <c r="D175" s="4">
        <f>seasonal_adjustment($D174)</f>
        <v>-9.9009900990098987E-2</v>
      </c>
      <c r="E175" s="4">
        <f t="shared" ref="E175" si="76">seasonal_adjustment($D174)</f>
        <v>-9.9009900990098987E-2</v>
      </c>
      <c r="F175" s="4">
        <f t="shared" ref="F175" si="77">seasonal_adjustment($D174)</f>
        <v>-9.9009900990098987E-2</v>
      </c>
      <c r="G175" s="4">
        <f t="shared" ref="G175" si="78">seasonal_adjustment($D174)</f>
        <v>-9.9009900990098987E-2</v>
      </c>
    </row>
    <row r="176" spans="1:7" ht="15" outlineLevel="1" x14ac:dyDescent="0.3">
      <c r="C176" s="14" t="s">
        <v>8</v>
      </c>
      <c r="D176" s="14">
        <f>D175*D162</f>
        <v>-8.6138613861386126</v>
      </c>
      <c r="E176" s="14">
        <f t="shared" ref="E176" si="79">E175*E162</f>
        <v>-8.6138613861386126</v>
      </c>
      <c r="F176" s="14">
        <f t="shared" ref="F176" si="80">F175*F162</f>
        <v>-8.6138613861386126</v>
      </c>
      <c r="G176" s="14">
        <f t="shared" ref="G176" si="81">G175*G162</f>
        <v>-4.356435643564355</v>
      </c>
    </row>
    <row r="177" spans="2:7" outlineLevel="1" x14ac:dyDescent="0.25"/>
    <row r="178" spans="2:7" outlineLevel="1" x14ac:dyDescent="0.25">
      <c r="B178" s="7" t="s">
        <v>9</v>
      </c>
      <c r="C178" s="3" t="s">
        <v>55</v>
      </c>
      <c r="D178">
        <v>10</v>
      </c>
      <c r="E178">
        <v>10</v>
      </c>
      <c r="F178">
        <v>10</v>
      </c>
      <c r="G178">
        <v>75</v>
      </c>
    </row>
    <row r="179" spans="2:7" outlineLevel="1" x14ac:dyDescent="0.25">
      <c r="C179" s="6" t="s">
        <v>65</v>
      </c>
      <c r="D179" s="1">
        <v>10</v>
      </c>
      <c r="E179" s="1">
        <v>10</v>
      </c>
      <c r="F179" s="1">
        <v>10</v>
      </c>
      <c r="G179" s="1">
        <v>75</v>
      </c>
    </row>
    <row r="180" spans="2:7" outlineLevel="1" x14ac:dyDescent="0.25">
      <c r="C180" s="3" t="s">
        <v>56</v>
      </c>
      <c r="D180" s="3">
        <f>D178/D164*100</f>
        <v>10</v>
      </c>
      <c r="E180" s="3">
        <f t="shared" ref="E180:G180" si="82">E178/E164*100</f>
        <v>10</v>
      </c>
      <c r="F180" s="3">
        <f t="shared" si="82"/>
        <v>10</v>
      </c>
      <c r="G180" s="3">
        <f t="shared" si="82"/>
        <v>75</v>
      </c>
    </row>
    <row r="181" spans="2:7" outlineLevel="1" x14ac:dyDescent="0.25">
      <c r="C181" s="8" t="s">
        <v>66</v>
      </c>
      <c r="D181" s="3">
        <f>D179/D165*100</f>
        <v>10</v>
      </c>
      <c r="E181" s="3">
        <f t="shared" ref="E181:G181" si="83">E179/E165*100</f>
        <v>10</v>
      </c>
      <c r="F181" s="3">
        <f t="shared" si="83"/>
        <v>10</v>
      </c>
      <c r="G181" s="3">
        <f t="shared" si="83"/>
        <v>75</v>
      </c>
    </row>
    <row r="182" spans="2:7" outlineLevel="1" x14ac:dyDescent="0.25">
      <c r="C182" s="9" t="s">
        <v>57</v>
      </c>
      <c r="D182" s="10">
        <f>D181/D180-1</f>
        <v>0</v>
      </c>
      <c r="E182" s="10">
        <f>E181/E180-1</f>
        <v>0</v>
      </c>
      <c r="F182" s="10">
        <f>F181/F180-1</f>
        <v>0</v>
      </c>
      <c r="G182" s="10">
        <f>G181/G180-1</f>
        <v>0</v>
      </c>
    </row>
    <row r="183" spans="2:7" outlineLevel="1" x14ac:dyDescent="0.25">
      <c r="C183" s="4" t="s">
        <v>11</v>
      </c>
      <c r="D183" s="11">
        <f>PE_M</f>
        <v>-1.5</v>
      </c>
      <c r="E183" s="11">
        <f>PE_M</f>
        <v>-1.5</v>
      </c>
      <c r="F183" s="11">
        <f>PE_M</f>
        <v>-1.5</v>
      </c>
      <c r="G183" s="11">
        <f>PE_FC</f>
        <v>-1.5</v>
      </c>
    </row>
    <row r="184" spans="2:7" ht="15" outlineLevel="1" x14ac:dyDescent="0.3">
      <c r="C184" s="14" t="s">
        <v>8</v>
      </c>
      <c r="D184" s="14">
        <f>D182*D162*D183</f>
        <v>0</v>
      </c>
      <c r="E184" s="14">
        <f t="shared" ref="E184" si="84">E182*E162*E183</f>
        <v>0</v>
      </c>
      <c r="F184" s="14">
        <f t="shared" ref="F184" si="85">F182*F162*F183</f>
        <v>0</v>
      </c>
      <c r="G184" s="14">
        <f t="shared" ref="G184" si="86">G182*G162*G183</f>
        <v>0</v>
      </c>
    </row>
    <row r="185" spans="2:7" outlineLevel="1" x14ac:dyDescent="0.25"/>
    <row r="186" spans="2:7" outlineLevel="1" x14ac:dyDescent="0.25">
      <c r="B186" s="7" t="s">
        <v>10</v>
      </c>
      <c r="C186" s="3" t="s">
        <v>58</v>
      </c>
      <c r="D186">
        <v>46</v>
      </c>
      <c r="E186">
        <v>40</v>
      </c>
      <c r="F186">
        <v>40</v>
      </c>
      <c r="G186">
        <v>105</v>
      </c>
    </row>
    <row r="187" spans="2:7" outlineLevel="1" x14ac:dyDescent="0.25">
      <c r="C187" s="6" t="s">
        <v>71</v>
      </c>
      <c r="D187" s="1">
        <v>46</v>
      </c>
      <c r="E187" s="1">
        <v>40</v>
      </c>
      <c r="F187" s="1">
        <v>40</v>
      </c>
      <c r="G187" s="1">
        <v>105</v>
      </c>
    </row>
    <row r="188" spans="2:7" outlineLevel="1" x14ac:dyDescent="0.25">
      <c r="C188" s="3" t="s">
        <v>59</v>
      </c>
      <c r="D188" s="3">
        <f>D186/D164*100</f>
        <v>46</v>
      </c>
      <c r="E188" s="3">
        <f t="shared" ref="E188:G188" si="87">E186/E164*100</f>
        <v>40</v>
      </c>
      <c r="F188" s="3">
        <f t="shared" si="87"/>
        <v>40</v>
      </c>
      <c r="G188" s="3">
        <f t="shared" si="87"/>
        <v>105</v>
      </c>
    </row>
    <row r="189" spans="2:7" outlineLevel="1" x14ac:dyDescent="0.25">
      <c r="C189" s="8" t="s">
        <v>67</v>
      </c>
      <c r="D189" s="3">
        <f>D187/D165*100</f>
        <v>46</v>
      </c>
      <c r="E189" s="3">
        <f t="shared" ref="E189:G189" si="88">E187/E165*100</f>
        <v>40</v>
      </c>
      <c r="F189" s="3">
        <f t="shared" si="88"/>
        <v>40</v>
      </c>
      <c r="G189" s="3">
        <f t="shared" si="88"/>
        <v>105</v>
      </c>
    </row>
    <row r="190" spans="2:7" outlineLevel="1" x14ac:dyDescent="0.25">
      <c r="C190" s="9" t="s">
        <v>14</v>
      </c>
      <c r="D190" s="10">
        <f>D189/D188-1</f>
        <v>0</v>
      </c>
      <c r="E190" s="10">
        <f>E189/E188-1</f>
        <v>0</v>
      </c>
      <c r="F190" s="10">
        <f>F189/F188-1</f>
        <v>0</v>
      </c>
      <c r="G190" s="10">
        <f>G189/G188-1</f>
        <v>0</v>
      </c>
    </row>
    <row r="191" spans="2:7" outlineLevel="1" x14ac:dyDescent="0.25">
      <c r="C191" s="4" t="s">
        <v>12</v>
      </c>
      <c r="D191" s="11">
        <f>AdSens_M</f>
        <v>0.2</v>
      </c>
      <c r="E191" s="11">
        <f>AdSens_M</f>
        <v>0.2</v>
      </c>
      <c r="F191" s="11">
        <f>AdSens_M</f>
        <v>0.2</v>
      </c>
      <c r="G191" s="11">
        <f>AdSens_FC</f>
        <v>0.2</v>
      </c>
    </row>
    <row r="192" spans="2:7" ht="15" outlineLevel="1" x14ac:dyDescent="0.3">
      <c r="C192" s="14" t="s">
        <v>8</v>
      </c>
      <c r="D192" s="14">
        <f>D190*D162*D191</f>
        <v>0</v>
      </c>
      <c r="E192" s="14">
        <f t="shared" ref="E192" si="89">E190*E162*E191</f>
        <v>0</v>
      </c>
      <c r="F192" s="14">
        <f t="shared" ref="F192" si="90">F190*F162*F191</f>
        <v>0</v>
      </c>
      <c r="G192" s="14">
        <f t="shared" ref="G192" si="91">G190*G162*G191</f>
        <v>0</v>
      </c>
    </row>
    <row r="193" spans="2:7" outlineLevel="1" x14ac:dyDescent="0.25"/>
    <row r="194" spans="2:7" outlineLevel="1" x14ac:dyDescent="0.25">
      <c r="B194" s="7" t="s">
        <v>13</v>
      </c>
      <c r="C194" s="3" t="s">
        <v>53</v>
      </c>
      <c r="D194">
        <v>3000</v>
      </c>
      <c r="E194">
        <v>3000</v>
      </c>
      <c r="F194">
        <v>3000</v>
      </c>
      <c r="G194">
        <v>8941</v>
      </c>
    </row>
    <row r="195" spans="2:7" outlineLevel="1" x14ac:dyDescent="0.25">
      <c r="C195" s="6" t="s">
        <v>72</v>
      </c>
      <c r="D195" s="1">
        <v>3000</v>
      </c>
      <c r="E195" s="1">
        <v>3000</v>
      </c>
      <c r="F195" s="1">
        <v>3000</v>
      </c>
      <c r="G195" s="1">
        <v>8941</v>
      </c>
    </row>
    <row r="196" spans="2:7" outlineLevel="1" x14ac:dyDescent="0.25">
      <c r="C196" s="3" t="s">
        <v>60</v>
      </c>
      <c r="D196" s="3">
        <f>D194/D164*100</f>
        <v>3000</v>
      </c>
      <c r="E196" s="3">
        <f t="shared" ref="E196:G196" si="92">E194/E164*100</f>
        <v>3000</v>
      </c>
      <c r="F196" s="3">
        <f t="shared" si="92"/>
        <v>3000</v>
      </c>
      <c r="G196" s="3">
        <f t="shared" si="92"/>
        <v>8941</v>
      </c>
    </row>
    <row r="197" spans="2:7" outlineLevel="1" x14ac:dyDescent="0.25">
      <c r="C197" s="8" t="s">
        <v>68</v>
      </c>
      <c r="D197" s="3">
        <f>D195/D165*100</f>
        <v>3000</v>
      </c>
      <c r="E197" s="3">
        <f t="shared" ref="E197:G197" si="93">E195/E165*100</f>
        <v>3000</v>
      </c>
      <c r="F197" s="3">
        <f t="shared" si="93"/>
        <v>3000</v>
      </c>
      <c r="G197" s="3">
        <f t="shared" si="93"/>
        <v>8941</v>
      </c>
    </row>
    <row r="198" spans="2:7" outlineLevel="1" x14ac:dyDescent="0.25">
      <c r="C198" s="9" t="s">
        <v>28</v>
      </c>
      <c r="D198" s="10">
        <f>D197/D196-1</f>
        <v>0</v>
      </c>
      <c r="E198" s="10">
        <f>E197/E196-1</f>
        <v>0</v>
      </c>
      <c r="F198" s="10">
        <f>F197/F196-1</f>
        <v>0</v>
      </c>
      <c r="G198" s="10">
        <f>G197/G196-1</f>
        <v>0</v>
      </c>
    </row>
    <row r="199" spans="2:7" outlineLevel="1" x14ac:dyDescent="0.25">
      <c r="C199" s="4" t="s">
        <v>18</v>
      </c>
      <c r="D199" s="11">
        <f>AdSens_M</f>
        <v>0.2</v>
      </c>
      <c r="E199" s="11">
        <f>AdSens_M</f>
        <v>0.2</v>
      </c>
      <c r="F199" s="11">
        <f>AdSens_M</f>
        <v>0.2</v>
      </c>
      <c r="G199" s="11">
        <f>AdSens_FC</f>
        <v>0.2</v>
      </c>
    </row>
    <row r="200" spans="2:7" ht="15" outlineLevel="1" x14ac:dyDescent="0.3">
      <c r="C200" s="14" t="s">
        <v>8</v>
      </c>
      <c r="D200" s="14">
        <f>D198*D162*D199</f>
        <v>0</v>
      </c>
      <c r="E200" s="14">
        <f t="shared" ref="E200" si="94">E198*E162*E199</f>
        <v>0</v>
      </c>
      <c r="F200" s="14">
        <f t="shared" ref="F200" si="95">F198*F162*F199</f>
        <v>0</v>
      </c>
      <c r="G200" s="14">
        <f t="shared" ref="G200" si="96">G198*G162*G199</f>
        <v>0</v>
      </c>
    </row>
    <row r="201" spans="2:7" outlineLevel="1" x14ac:dyDescent="0.25"/>
    <row r="202" spans="2:7" outlineLevel="1" x14ac:dyDescent="0.25">
      <c r="B202" s="7" t="s">
        <v>15</v>
      </c>
      <c r="C202" s="3" t="s">
        <v>52</v>
      </c>
      <c r="D202">
        <v>20</v>
      </c>
      <c r="E202">
        <v>20</v>
      </c>
      <c r="F202">
        <v>20</v>
      </c>
      <c r="G202">
        <v>60</v>
      </c>
    </row>
    <row r="203" spans="2:7" outlineLevel="1" x14ac:dyDescent="0.25">
      <c r="C203" s="6" t="s">
        <v>73</v>
      </c>
      <c r="D203" s="1">
        <v>20</v>
      </c>
      <c r="E203" s="1">
        <v>20</v>
      </c>
      <c r="F203" s="1">
        <v>20</v>
      </c>
      <c r="G203" s="1">
        <v>60</v>
      </c>
    </row>
    <row r="204" spans="2:7" outlineLevel="1" x14ac:dyDescent="0.25">
      <c r="C204" s="3" t="s">
        <v>61</v>
      </c>
      <c r="D204" s="3">
        <f>D202/D164*100</f>
        <v>20</v>
      </c>
      <c r="E204" s="3">
        <f t="shared" ref="E204:G204" si="97">E202/E164*100</f>
        <v>20</v>
      </c>
      <c r="F204" s="3">
        <f t="shared" si="97"/>
        <v>20</v>
      </c>
      <c r="G204" s="3">
        <f t="shared" si="97"/>
        <v>60</v>
      </c>
    </row>
    <row r="205" spans="2:7" outlineLevel="1" x14ac:dyDescent="0.25">
      <c r="C205" s="8" t="s">
        <v>69</v>
      </c>
      <c r="D205" s="3">
        <f>D203/D165*100</f>
        <v>20</v>
      </c>
      <c r="E205" s="3">
        <f t="shared" ref="E205:G205" si="98">E203/E165*100</f>
        <v>20</v>
      </c>
      <c r="F205" s="3">
        <f t="shared" si="98"/>
        <v>20</v>
      </c>
      <c r="G205" s="3">
        <f t="shared" si="98"/>
        <v>60</v>
      </c>
    </row>
    <row r="206" spans="2:7" outlineLevel="1" x14ac:dyDescent="0.25">
      <c r="C206" s="9" t="s">
        <v>29</v>
      </c>
      <c r="D206" s="10">
        <f>D205/D204-1</f>
        <v>0</v>
      </c>
      <c r="E206" s="10">
        <f>E205/E204-1</f>
        <v>0</v>
      </c>
      <c r="F206" s="10">
        <f>F205/F204-1</f>
        <v>0</v>
      </c>
      <c r="G206" s="10">
        <f>G205/G204-1</f>
        <v>0</v>
      </c>
    </row>
    <row r="207" spans="2:7" outlineLevel="1" x14ac:dyDescent="0.25">
      <c r="C207" s="4" t="s">
        <v>19</v>
      </c>
      <c r="D207" s="11">
        <f>ComSens_M</f>
        <v>0.2</v>
      </c>
      <c r="E207" s="11">
        <f>ComSens_M</f>
        <v>0.2</v>
      </c>
      <c r="F207" s="11">
        <f>ComSens_M</f>
        <v>0.2</v>
      </c>
      <c r="G207" s="11">
        <f>ComSens_FC</f>
        <v>0.2</v>
      </c>
    </row>
    <row r="208" spans="2:7" ht="15" outlineLevel="1" x14ac:dyDescent="0.3">
      <c r="C208" s="14" t="s">
        <v>8</v>
      </c>
      <c r="D208" s="14">
        <f>D206*D162*D207</f>
        <v>0</v>
      </c>
      <c r="E208" s="14">
        <f t="shared" ref="E208" si="99">E206*E162*E207</f>
        <v>0</v>
      </c>
      <c r="F208" s="14">
        <f t="shared" ref="F208" si="100">F206*F162*F207</f>
        <v>0</v>
      </c>
      <c r="G208" s="14">
        <f t="shared" ref="G208" si="101">G206*G162*G207</f>
        <v>0</v>
      </c>
    </row>
    <row r="209" spans="2:7" outlineLevel="1" x14ac:dyDescent="0.25"/>
    <row r="210" spans="2:7" outlineLevel="1" x14ac:dyDescent="0.25">
      <c r="B210" s="7" t="s">
        <v>16</v>
      </c>
      <c r="C210" s="3" t="s">
        <v>51</v>
      </c>
      <c r="D210">
        <v>10</v>
      </c>
      <c r="E210">
        <v>10</v>
      </c>
      <c r="F210">
        <v>10</v>
      </c>
      <c r="G210">
        <v>45</v>
      </c>
    </row>
    <row r="211" spans="2:7" outlineLevel="1" x14ac:dyDescent="0.25">
      <c r="C211" s="6" t="s">
        <v>70</v>
      </c>
      <c r="D211">
        <v>10</v>
      </c>
      <c r="E211">
        <v>10</v>
      </c>
      <c r="F211">
        <v>10</v>
      </c>
      <c r="G211">
        <v>45</v>
      </c>
    </row>
    <row r="212" spans="2:7" outlineLevel="1" x14ac:dyDescent="0.25">
      <c r="C212" s="9" t="s">
        <v>33</v>
      </c>
      <c r="D212" s="10">
        <f>D211/D210-1</f>
        <v>0</v>
      </c>
      <c r="E212" s="10">
        <f t="shared" ref="E212" si="102">E211/E210-1</f>
        <v>0</v>
      </c>
      <c r="F212" s="10">
        <f t="shared" ref="F212" si="103">F211/F210-1</f>
        <v>0</v>
      </c>
      <c r="G212" s="10">
        <f t="shared" ref="G212" si="104">G211/G210-1</f>
        <v>0</v>
      </c>
    </row>
    <row r="213" spans="2:7" outlineLevel="1" x14ac:dyDescent="0.25">
      <c r="C213" s="4" t="s">
        <v>17</v>
      </c>
      <c r="D213" s="11">
        <v>0.1</v>
      </c>
      <c r="E213" s="11">
        <v>0.1</v>
      </c>
      <c r="F213" s="11">
        <v>0.1</v>
      </c>
      <c r="G213" s="11">
        <v>0.1</v>
      </c>
    </row>
    <row r="214" spans="2:7" ht="15" outlineLevel="1" x14ac:dyDescent="0.3">
      <c r="C214" s="14" t="s">
        <v>8</v>
      </c>
      <c r="D214" s="14">
        <f>D212*D162*D213</f>
        <v>0</v>
      </c>
      <c r="E214" s="14">
        <f t="shared" ref="E214" si="105">E212*E162*E213</f>
        <v>0</v>
      </c>
      <c r="F214" s="14">
        <f t="shared" ref="F214" si="106">F212*F162*F213</f>
        <v>0</v>
      </c>
      <c r="G214" s="14">
        <f t="shared" ref="G214" si="107">G212*G162*G213</f>
        <v>0</v>
      </c>
    </row>
    <row r="215" spans="2:7" outlineLevel="1" x14ac:dyDescent="0.25"/>
    <row r="216" spans="2:7" outlineLevel="1" x14ac:dyDescent="0.25">
      <c r="B216" s="7" t="s">
        <v>24</v>
      </c>
      <c r="C216" s="3" t="s">
        <v>49</v>
      </c>
      <c r="D216">
        <v>5</v>
      </c>
      <c r="E216">
        <v>5</v>
      </c>
      <c r="F216">
        <v>5</v>
      </c>
      <c r="G216">
        <v>5</v>
      </c>
    </row>
    <row r="217" spans="2:7" outlineLevel="1" x14ac:dyDescent="0.25">
      <c r="C217" s="6" t="s">
        <v>50</v>
      </c>
      <c r="D217" s="1">
        <v>5</v>
      </c>
      <c r="E217" s="1">
        <v>5</v>
      </c>
      <c r="F217" s="1">
        <v>5</v>
      </c>
      <c r="G217" s="1">
        <v>5</v>
      </c>
    </row>
    <row r="218" spans="2:7" outlineLevel="1" x14ac:dyDescent="0.25">
      <c r="C218" s="9" t="s">
        <v>34</v>
      </c>
      <c r="D218" s="10">
        <f>D217/D216-1</f>
        <v>0</v>
      </c>
      <c r="E218" s="10">
        <f t="shared" ref="E218" si="108">E217/E216-1</f>
        <v>0</v>
      </c>
      <c r="F218" s="10">
        <f t="shared" ref="F218" si="109">F217/F216-1</f>
        <v>0</v>
      </c>
      <c r="G218" s="10">
        <f t="shared" ref="G218" si="110">G217/G216-1</f>
        <v>0</v>
      </c>
    </row>
    <row r="219" spans="2:7" outlineLevel="1" x14ac:dyDescent="0.25">
      <c r="C219" s="4" t="s">
        <v>35</v>
      </c>
      <c r="D219" s="11">
        <f>CmpSens_M</f>
        <v>-0.5</v>
      </c>
      <c r="E219" s="11">
        <f>CmpSens_M</f>
        <v>-0.5</v>
      </c>
      <c r="F219" s="11">
        <f>CmpSens_M</f>
        <v>-0.5</v>
      </c>
      <c r="G219" s="11">
        <f>CmpSens_FC</f>
        <v>-0.5</v>
      </c>
    </row>
    <row r="220" spans="2:7" ht="15" outlineLevel="1" x14ac:dyDescent="0.3">
      <c r="C220" s="14" t="s">
        <v>8</v>
      </c>
      <c r="D220" s="14">
        <f>D218*D162*D219</f>
        <v>0</v>
      </c>
      <c r="E220" s="14">
        <f t="shared" ref="E220" si="111">E218*E162*E219</f>
        <v>0</v>
      </c>
      <c r="F220" s="14">
        <f t="shared" ref="F220" si="112">F218*F162*F219</f>
        <v>0</v>
      </c>
      <c r="G220" s="14">
        <f t="shared" ref="G220" si="113">G218*G162*G219</f>
        <v>0</v>
      </c>
    </row>
    <row r="221" spans="2:7" outlineLevel="1" x14ac:dyDescent="0.25"/>
    <row r="222" spans="2:7" outlineLevel="1" x14ac:dyDescent="0.25">
      <c r="B222" s="7" t="s">
        <v>30</v>
      </c>
      <c r="C222" s="6" t="s">
        <v>36</v>
      </c>
      <c r="D222" s="1" t="s">
        <v>43</v>
      </c>
    </row>
    <row r="223" spans="2:7" outlineLevel="1" x14ac:dyDescent="0.25">
      <c r="C223" s="4" t="s">
        <v>32</v>
      </c>
      <c r="D223" s="11">
        <f>NewSens_M</f>
        <v>7.0000000000000007E-2</v>
      </c>
      <c r="E223" s="11">
        <f>NewSens_M</f>
        <v>7.0000000000000007E-2</v>
      </c>
      <c r="F223" s="11">
        <f>NewSens_M</f>
        <v>7.0000000000000007E-2</v>
      </c>
      <c r="G223" s="11">
        <f>NewSens_FC</f>
        <v>7.0000000000000007E-2</v>
      </c>
    </row>
    <row r="224" spans="2:7" ht="15" outlineLevel="1" x14ac:dyDescent="0.3">
      <c r="C224" s="14" t="s">
        <v>8</v>
      </c>
      <c r="D224" s="14">
        <f>IF($D222="y",D162*NewSens_M,0)</f>
        <v>0</v>
      </c>
      <c r="E224" s="14">
        <f>IF($D222="y",E162*NewSens_M,0)</f>
        <v>0</v>
      </c>
      <c r="F224" s="14">
        <f>IF($D222="y",F162*NewSens_M,0)</f>
        <v>0</v>
      </c>
      <c r="G224" s="14">
        <f>IF($D222="y",G162*NewSens_M,0)</f>
        <v>0</v>
      </c>
    </row>
    <row r="225" spans="2:7" outlineLevel="1" x14ac:dyDescent="0.25"/>
    <row r="226" spans="2:7" outlineLevel="1" x14ac:dyDescent="0.25">
      <c r="B226" s="7" t="s">
        <v>42</v>
      </c>
      <c r="C226" s="3" t="s">
        <v>38</v>
      </c>
      <c r="D226">
        <v>2</v>
      </c>
      <c r="E226">
        <v>2</v>
      </c>
      <c r="F226">
        <v>2</v>
      </c>
      <c r="G226">
        <v>2</v>
      </c>
    </row>
    <row r="227" spans="2:7" outlineLevel="1" x14ac:dyDescent="0.25">
      <c r="B227" s="7"/>
      <c r="C227" s="3" t="s">
        <v>37</v>
      </c>
      <c r="D227">
        <v>2</v>
      </c>
      <c r="E227">
        <v>2</v>
      </c>
      <c r="F227">
        <v>2</v>
      </c>
      <c r="G227">
        <v>2</v>
      </c>
    </row>
    <row r="228" spans="2:7" outlineLevel="1" x14ac:dyDescent="0.25">
      <c r="C228" s="6" t="s">
        <v>39</v>
      </c>
      <c r="D228" s="1">
        <v>2</v>
      </c>
      <c r="E228" s="1">
        <v>2</v>
      </c>
      <c r="F228" s="1">
        <v>2</v>
      </c>
      <c r="G228" s="1">
        <v>2</v>
      </c>
    </row>
    <row r="229" spans="2:7" outlineLevel="1" x14ac:dyDescent="0.25">
      <c r="C229" s="6" t="s">
        <v>40</v>
      </c>
      <c r="D229" s="1">
        <v>2</v>
      </c>
      <c r="E229" s="1">
        <v>2</v>
      </c>
      <c r="F229" s="1">
        <v>2</v>
      </c>
      <c r="G229" s="1">
        <v>2</v>
      </c>
    </row>
    <row r="230" spans="2:7" outlineLevel="1" x14ac:dyDescent="0.25">
      <c r="C230" s="9" t="s">
        <v>41</v>
      </c>
      <c r="D230" s="13">
        <f>SUM(D228:D229)-SUM(D226:D227)</f>
        <v>0</v>
      </c>
      <c r="E230" s="13">
        <f t="shared" ref="E230" si="114">SUM(E228:E229)-SUM(E226:E227)</f>
        <v>0</v>
      </c>
      <c r="F230" s="13">
        <f t="shared" ref="F230" si="115">SUM(F228:F229)-SUM(F226:F227)</f>
        <v>0</v>
      </c>
      <c r="G230" s="13">
        <f t="shared" ref="G230" si="116">SUM(G228:G229)-SUM(G226:G227)</f>
        <v>0</v>
      </c>
    </row>
    <row r="231" spans="2:7" outlineLevel="1" x14ac:dyDescent="0.25">
      <c r="C231" s="4" t="s">
        <v>17</v>
      </c>
      <c r="D231" s="11">
        <f>ChgSens_M</f>
        <v>0.1</v>
      </c>
      <c r="E231" s="11">
        <f>ChgSens_M</f>
        <v>0.1</v>
      </c>
      <c r="F231" s="11">
        <f>ChgSens_M</f>
        <v>0.1</v>
      </c>
      <c r="G231" s="11">
        <f>ChgSens_FC</f>
        <v>0.1</v>
      </c>
    </row>
    <row r="232" spans="2:7" ht="15" outlineLevel="1" x14ac:dyDescent="0.3">
      <c r="C232" s="14" t="s">
        <v>8</v>
      </c>
      <c r="D232" s="14">
        <f>IF($D222="y",D230*D162*D231,0)</f>
        <v>0</v>
      </c>
      <c r="E232" s="14">
        <f t="shared" ref="E232" si="117">IF($D222="y",E230*E162*E231,0)</f>
        <v>0</v>
      </c>
      <c r="F232" s="14">
        <f t="shared" ref="F232" si="118">IF($D222="y",F230*F162*F231,0)</f>
        <v>0</v>
      </c>
      <c r="G232" s="14">
        <f t="shared" ref="G232" si="119">IF($D222="y",G230*G162*G231,0)</f>
        <v>0</v>
      </c>
    </row>
    <row r="233" spans="2:7" outlineLevel="1" x14ac:dyDescent="0.25"/>
    <row r="234" spans="2:7" outlineLevel="1" x14ac:dyDescent="0.25"/>
    <row r="235" spans="2:7" ht="15" outlineLevel="1" x14ac:dyDescent="0.3">
      <c r="C235" s="14" t="s">
        <v>44</v>
      </c>
      <c r="D235" s="14">
        <f>ROUND(D232+D224+D220+D214+D208+D200+D192+D184+D176+D172,0)</f>
        <v>-9</v>
      </c>
      <c r="E235" s="14">
        <f t="shared" ref="E235:G235" si="120">ROUND(E232+E224+E220+E214+E208+E200+E192+E184+E176+E172,0)</f>
        <v>-9</v>
      </c>
      <c r="F235" s="14">
        <f t="shared" si="120"/>
        <v>-9</v>
      </c>
      <c r="G235" s="14">
        <f t="shared" si="120"/>
        <v>-4</v>
      </c>
    </row>
    <row r="236" spans="2:7" outlineLevel="1" x14ac:dyDescent="0.25"/>
    <row r="237" spans="2:7" x14ac:dyDescent="0.25">
      <c r="C237" s="15" t="str">
        <f>A161&amp;" FORECAST"</f>
        <v>3-3 FORECAST</v>
      </c>
      <c r="D237" s="15">
        <f>D235+D162</f>
        <v>78</v>
      </c>
      <c r="E237" s="15">
        <f t="shared" ref="E237:G237" si="121">E235+E162</f>
        <v>78</v>
      </c>
      <c r="F237" s="15">
        <f t="shared" si="121"/>
        <v>78</v>
      </c>
      <c r="G237" s="15">
        <f t="shared" si="121"/>
        <v>40</v>
      </c>
    </row>
    <row r="241" spans="1:7" x14ac:dyDescent="0.25">
      <c r="A241" s="2" t="s">
        <v>47</v>
      </c>
      <c r="D241" s="3" t="s">
        <v>2</v>
      </c>
      <c r="E241" s="3" t="s">
        <v>3</v>
      </c>
      <c r="F241" s="3" t="s">
        <v>4</v>
      </c>
      <c r="G241" s="3" t="s">
        <v>5</v>
      </c>
    </row>
    <row r="242" spans="1:7" outlineLevel="1" x14ac:dyDescent="0.25">
      <c r="C242" s="3" t="s">
        <v>1</v>
      </c>
      <c r="D242" s="3">
        <f>D237</f>
        <v>78</v>
      </c>
      <c r="E242" s="3">
        <f t="shared" ref="E242:G242" si="122">E237</f>
        <v>78</v>
      </c>
      <c r="F242" s="3">
        <f t="shared" si="122"/>
        <v>78</v>
      </c>
      <c r="G242" s="3">
        <f t="shared" si="122"/>
        <v>40</v>
      </c>
    </row>
    <row r="243" spans="1:7" outlineLevel="1" x14ac:dyDescent="0.25"/>
    <row r="244" spans="1:7" outlineLevel="1" x14ac:dyDescent="0.25">
      <c r="C244" s="3" t="s">
        <v>62</v>
      </c>
      <c r="D244">
        <v>100</v>
      </c>
      <c r="E244">
        <v>100</v>
      </c>
      <c r="F244">
        <v>100</v>
      </c>
      <c r="G244">
        <v>100</v>
      </c>
    </row>
    <row r="245" spans="1:7" outlineLevel="1" x14ac:dyDescent="0.25">
      <c r="C245" s="3" t="s">
        <v>63</v>
      </c>
      <c r="D245" s="1">
        <v>100</v>
      </c>
      <c r="E245" s="1">
        <v>100</v>
      </c>
      <c r="F245" s="1">
        <v>100</v>
      </c>
      <c r="G245" s="1">
        <v>100</v>
      </c>
    </row>
    <row r="246" spans="1:7" outlineLevel="1" x14ac:dyDescent="0.25"/>
    <row r="247" spans="1:7" outlineLevel="1" x14ac:dyDescent="0.25"/>
    <row r="248" spans="1:7" outlineLevel="1" x14ac:dyDescent="0.25"/>
    <row r="249" spans="1:7" outlineLevel="1" x14ac:dyDescent="0.25">
      <c r="B249" s="7" t="s">
        <v>6</v>
      </c>
      <c r="C249" s="3" t="s">
        <v>54</v>
      </c>
      <c r="D249">
        <v>100</v>
      </c>
      <c r="E249">
        <v>100</v>
      </c>
      <c r="F249">
        <v>100</v>
      </c>
      <c r="G249">
        <v>100</v>
      </c>
    </row>
    <row r="250" spans="1:7" outlineLevel="1" x14ac:dyDescent="0.25">
      <c r="C250" s="3" t="s">
        <v>64</v>
      </c>
      <c r="D250">
        <v>100</v>
      </c>
      <c r="E250">
        <v>100</v>
      </c>
      <c r="F250">
        <v>100</v>
      </c>
      <c r="G250">
        <v>100</v>
      </c>
    </row>
    <row r="251" spans="1:7" outlineLevel="1" x14ac:dyDescent="0.25">
      <c r="C251" s="4" t="s">
        <v>7</v>
      </c>
      <c r="D251" s="5">
        <f>D250/D249-1</f>
        <v>0</v>
      </c>
      <c r="E251" s="5">
        <f>E250/E249-1</f>
        <v>0</v>
      </c>
      <c r="F251" s="5">
        <f>F250/F249-1</f>
        <v>0</v>
      </c>
      <c r="G251" s="5">
        <f>G250/G249-1</f>
        <v>0</v>
      </c>
    </row>
    <row r="252" spans="1:7" ht="15" outlineLevel="1" x14ac:dyDescent="0.3">
      <c r="C252" s="14" t="s">
        <v>8</v>
      </c>
      <c r="D252" s="14">
        <f>D251*D242</f>
        <v>0</v>
      </c>
      <c r="E252" s="14">
        <f t="shared" ref="E252" si="123">E251*E242</f>
        <v>0</v>
      </c>
      <c r="F252" s="14">
        <f t="shared" ref="F252" si="124">F251*F242</f>
        <v>0</v>
      </c>
      <c r="G252" s="14">
        <f t="shared" ref="G252" si="125">G251*G242</f>
        <v>0</v>
      </c>
    </row>
    <row r="253" spans="1:7" outlineLevel="1" x14ac:dyDescent="0.25"/>
    <row r="254" spans="1:7" outlineLevel="1" x14ac:dyDescent="0.25">
      <c r="B254" s="7" t="s">
        <v>25</v>
      </c>
      <c r="C254" s="3" t="s">
        <v>26</v>
      </c>
      <c r="D254" s="1">
        <f>D174+1</f>
        <v>12</v>
      </c>
    </row>
    <row r="255" spans="1:7" outlineLevel="1" x14ac:dyDescent="0.25">
      <c r="B255" s="7"/>
      <c r="C255" s="4" t="s">
        <v>27</v>
      </c>
      <c r="D255" s="4">
        <f>seasonal_adjustment($D254)</f>
        <v>0.27472527472527458</v>
      </c>
      <c r="E255" s="4">
        <f t="shared" ref="E255" si="126">seasonal_adjustment($D254)</f>
        <v>0.27472527472527458</v>
      </c>
      <c r="F255" s="4">
        <f t="shared" ref="F255" si="127">seasonal_adjustment($D254)</f>
        <v>0.27472527472527458</v>
      </c>
      <c r="G255" s="4">
        <f t="shared" ref="G255" si="128">seasonal_adjustment($D254)</f>
        <v>0.27472527472527458</v>
      </c>
    </row>
    <row r="256" spans="1:7" ht="15" outlineLevel="1" x14ac:dyDescent="0.3">
      <c r="C256" s="14" t="s">
        <v>8</v>
      </c>
      <c r="D256" s="14">
        <f>D255*D242</f>
        <v>21.428571428571416</v>
      </c>
      <c r="E256" s="14">
        <f t="shared" ref="E256" si="129">E255*E242</f>
        <v>21.428571428571416</v>
      </c>
      <c r="F256" s="14">
        <f t="shared" ref="F256" si="130">F255*F242</f>
        <v>21.428571428571416</v>
      </c>
      <c r="G256" s="14">
        <f t="shared" ref="G256" si="131">G255*G242</f>
        <v>10.989010989010984</v>
      </c>
    </row>
    <row r="257" spans="2:7" outlineLevel="1" x14ac:dyDescent="0.25"/>
    <row r="258" spans="2:7" outlineLevel="1" x14ac:dyDescent="0.25">
      <c r="B258" s="7" t="s">
        <v>9</v>
      </c>
      <c r="C258" s="3" t="s">
        <v>55</v>
      </c>
      <c r="D258">
        <v>10</v>
      </c>
      <c r="E258">
        <v>10</v>
      </c>
      <c r="F258">
        <v>10</v>
      </c>
      <c r="G258">
        <v>75</v>
      </c>
    </row>
    <row r="259" spans="2:7" outlineLevel="1" x14ac:dyDescent="0.25">
      <c r="C259" s="6" t="s">
        <v>65</v>
      </c>
      <c r="D259" s="1">
        <v>10</v>
      </c>
      <c r="E259" s="1">
        <v>10</v>
      </c>
      <c r="F259" s="1">
        <v>10</v>
      </c>
      <c r="G259" s="1">
        <v>75</v>
      </c>
    </row>
    <row r="260" spans="2:7" outlineLevel="1" x14ac:dyDescent="0.25">
      <c r="C260" s="3" t="s">
        <v>56</v>
      </c>
      <c r="D260" s="3">
        <f>D258/D244*100</f>
        <v>10</v>
      </c>
      <c r="E260" s="3">
        <f t="shared" ref="E260:G260" si="132">E258/E244*100</f>
        <v>10</v>
      </c>
      <c r="F260" s="3">
        <f t="shared" si="132"/>
        <v>10</v>
      </c>
      <c r="G260" s="3">
        <f t="shared" si="132"/>
        <v>75</v>
      </c>
    </row>
    <row r="261" spans="2:7" outlineLevel="1" x14ac:dyDescent="0.25">
      <c r="C261" s="8" t="s">
        <v>66</v>
      </c>
      <c r="D261" s="3">
        <f>D259/D245*100</f>
        <v>10</v>
      </c>
      <c r="E261" s="3">
        <f t="shared" ref="E261:G261" si="133">E259/E245*100</f>
        <v>10</v>
      </c>
      <c r="F261" s="3">
        <f t="shared" si="133"/>
        <v>10</v>
      </c>
      <c r="G261" s="3">
        <f t="shared" si="133"/>
        <v>75</v>
      </c>
    </row>
    <row r="262" spans="2:7" outlineLevel="1" x14ac:dyDescent="0.25">
      <c r="C262" s="9" t="s">
        <v>57</v>
      </c>
      <c r="D262" s="10">
        <f>D261/D260-1</f>
        <v>0</v>
      </c>
      <c r="E262" s="10">
        <f>E261/E260-1</f>
        <v>0</v>
      </c>
      <c r="F262" s="10">
        <f>F261/F260-1</f>
        <v>0</v>
      </c>
      <c r="G262" s="10">
        <f>G261/G260-1</f>
        <v>0</v>
      </c>
    </row>
    <row r="263" spans="2:7" outlineLevel="1" x14ac:dyDescent="0.25">
      <c r="C263" s="4" t="s">
        <v>11</v>
      </c>
      <c r="D263" s="11">
        <f>PE_M</f>
        <v>-1.5</v>
      </c>
      <c r="E263" s="11">
        <f>PE_M</f>
        <v>-1.5</v>
      </c>
      <c r="F263" s="11">
        <f>PE_M</f>
        <v>-1.5</v>
      </c>
      <c r="G263" s="11">
        <f>PE_FC</f>
        <v>-1.5</v>
      </c>
    </row>
    <row r="264" spans="2:7" ht="15" outlineLevel="1" x14ac:dyDescent="0.3">
      <c r="C264" s="14" t="s">
        <v>8</v>
      </c>
      <c r="D264" s="14">
        <f>D262*D242*D263</f>
        <v>0</v>
      </c>
      <c r="E264" s="14">
        <f t="shared" ref="E264" si="134">E262*E242*E263</f>
        <v>0</v>
      </c>
      <c r="F264" s="14">
        <f t="shared" ref="F264" si="135">F262*F242*F263</f>
        <v>0</v>
      </c>
      <c r="G264" s="14">
        <f t="shared" ref="G264" si="136">G262*G242*G263</f>
        <v>0</v>
      </c>
    </row>
    <row r="265" spans="2:7" outlineLevel="1" x14ac:dyDescent="0.25"/>
    <row r="266" spans="2:7" outlineLevel="1" x14ac:dyDescent="0.25">
      <c r="B266" s="7" t="s">
        <v>10</v>
      </c>
      <c r="C266" s="3" t="s">
        <v>58</v>
      </c>
      <c r="D266">
        <v>46</v>
      </c>
      <c r="E266">
        <v>40</v>
      </c>
      <c r="F266">
        <v>40</v>
      </c>
      <c r="G266">
        <v>105</v>
      </c>
    </row>
    <row r="267" spans="2:7" outlineLevel="1" x14ac:dyDescent="0.25">
      <c r="C267" s="6" t="s">
        <v>71</v>
      </c>
      <c r="D267" s="1">
        <v>46</v>
      </c>
      <c r="E267" s="1">
        <v>40</v>
      </c>
      <c r="F267" s="1">
        <v>40</v>
      </c>
      <c r="G267" s="1">
        <v>105</v>
      </c>
    </row>
    <row r="268" spans="2:7" outlineLevel="1" x14ac:dyDescent="0.25">
      <c r="C268" s="3" t="s">
        <v>59</v>
      </c>
      <c r="D268" s="3">
        <f>D266/D244*100</f>
        <v>46</v>
      </c>
      <c r="E268" s="3">
        <f t="shared" ref="E268:G268" si="137">E266/E244*100</f>
        <v>40</v>
      </c>
      <c r="F268" s="3">
        <f t="shared" si="137"/>
        <v>40</v>
      </c>
      <c r="G268" s="3">
        <f t="shared" si="137"/>
        <v>105</v>
      </c>
    </row>
    <row r="269" spans="2:7" outlineLevel="1" x14ac:dyDescent="0.25">
      <c r="C269" s="8" t="s">
        <v>67</v>
      </c>
      <c r="D269" s="3">
        <f>D267/D245*100</f>
        <v>46</v>
      </c>
      <c r="E269" s="3">
        <f t="shared" ref="E269:G269" si="138">E267/E245*100</f>
        <v>40</v>
      </c>
      <c r="F269" s="3">
        <f t="shared" si="138"/>
        <v>40</v>
      </c>
      <c r="G269" s="3">
        <f t="shared" si="138"/>
        <v>105</v>
      </c>
    </row>
    <row r="270" spans="2:7" outlineLevel="1" x14ac:dyDescent="0.25">
      <c r="C270" s="9" t="s">
        <v>14</v>
      </c>
      <c r="D270" s="10">
        <f>D269/D268-1</f>
        <v>0</v>
      </c>
      <c r="E270" s="10">
        <f>E269/E268-1</f>
        <v>0</v>
      </c>
      <c r="F270" s="10">
        <f>F269/F268-1</f>
        <v>0</v>
      </c>
      <c r="G270" s="10">
        <f>G269/G268-1</f>
        <v>0</v>
      </c>
    </row>
    <row r="271" spans="2:7" outlineLevel="1" x14ac:dyDescent="0.25">
      <c r="C271" s="4" t="s">
        <v>12</v>
      </c>
      <c r="D271" s="11">
        <f>AdSens_M</f>
        <v>0.2</v>
      </c>
      <c r="E271" s="11">
        <f>AdSens_M</f>
        <v>0.2</v>
      </c>
      <c r="F271" s="11">
        <f>AdSens_M</f>
        <v>0.2</v>
      </c>
      <c r="G271" s="11">
        <f>AdSens_FC</f>
        <v>0.2</v>
      </c>
    </row>
    <row r="272" spans="2:7" ht="15" outlineLevel="1" x14ac:dyDescent="0.3">
      <c r="C272" s="14" t="s">
        <v>8</v>
      </c>
      <c r="D272" s="14">
        <f>D270*D242*D271</f>
        <v>0</v>
      </c>
      <c r="E272" s="14">
        <f t="shared" ref="E272" si="139">E270*E242*E271</f>
        <v>0</v>
      </c>
      <c r="F272" s="14">
        <f t="shared" ref="F272" si="140">F270*F242*F271</f>
        <v>0</v>
      </c>
      <c r="G272" s="14">
        <f t="shared" ref="G272" si="141">G270*G242*G271</f>
        <v>0</v>
      </c>
    </row>
    <row r="273" spans="2:7" outlineLevel="1" x14ac:dyDescent="0.25"/>
    <row r="274" spans="2:7" outlineLevel="1" x14ac:dyDescent="0.25">
      <c r="B274" s="7" t="s">
        <v>13</v>
      </c>
      <c r="C274" s="3" t="s">
        <v>53</v>
      </c>
      <c r="D274">
        <v>3000</v>
      </c>
      <c r="E274">
        <v>3000</v>
      </c>
      <c r="F274">
        <v>3000</v>
      </c>
      <c r="G274">
        <v>8941</v>
      </c>
    </row>
    <row r="275" spans="2:7" outlineLevel="1" x14ac:dyDescent="0.25">
      <c r="C275" s="6" t="s">
        <v>72</v>
      </c>
      <c r="D275" s="1">
        <v>3000</v>
      </c>
      <c r="E275" s="1">
        <v>3000</v>
      </c>
      <c r="F275" s="1">
        <v>3000</v>
      </c>
      <c r="G275" s="1">
        <v>8941</v>
      </c>
    </row>
    <row r="276" spans="2:7" outlineLevel="1" x14ac:dyDescent="0.25">
      <c r="C276" s="3" t="s">
        <v>60</v>
      </c>
      <c r="D276" s="3">
        <f>D274/D244*100</f>
        <v>3000</v>
      </c>
      <c r="E276" s="3">
        <f t="shared" ref="E276:G276" si="142">E274/E244*100</f>
        <v>3000</v>
      </c>
      <c r="F276" s="3">
        <f t="shared" si="142"/>
        <v>3000</v>
      </c>
      <c r="G276" s="3">
        <f t="shared" si="142"/>
        <v>8941</v>
      </c>
    </row>
    <row r="277" spans="2:7" outlineLevel="1" x14ac:dyDescent="0.25">
      <c r="C277" s="8" t="s">
        <v>68</v>
      </c>
      <c r="D277" s="3">
        <f>D275/D245*100</f>
        <v>3000</v>
      </c>
      <c r="E277" s="3">
        <f t="shared" ref="E277:G277" si="143">E275/E245*100</f>
        <v>3000</v>
      </c>
      <c r="F277" s="3">
        <f t="shared" si="143"/>
        <v>3000</v>
      </c>
      <c r="G277" s="3">
        <f t="shared" si="143"/>
        <v>8941</v>
      </c>
    </row>
    <row r="278" spans="2:7" outlineLevel="1" x14ac:dyDescent="0.25">
      <c r="C278" s="9" t="s">
        <v>28</v>
      </c>
      <c r="D278" s="10">
        <f>D277/D276-1</f>
        <v>0</v>
      </c>
      <c r="E278" s="10">
        <f>E277/E276-1</f>
        <v>0</v>
      </c>
      <c r="F278" s="10">
        <f>F277/F276-1</f>
        <v>0</v>
      </c>
      <c r="G278" s="10">
        <f>G277/G276-1</f>
        <v>0</v>
      </c>
    </row>
    <row r="279" spans="2:7" outlineLevel="1" x14ac:dyDescent="0.25">
      <c r="C279" s="4" t="s">
        <v>18</v>
      </c>
      <c r="D279" s="11">
        <f>AdSens_M</f>
        <v>0.2</v>
      </c>
      <c r="E279" s="11">
        <f>AdSens_M</f>
        <v>0.2</v>
      </c>
      <c r="F279" s="11">
        <f>AdSens_M</f>
        <v>0.2</v>
      </c>
      <c r="G279" s="11">
        <f>AdSens_FC</f>
        <v>0.2</v>
      </c>
    </row>
    <row r="280" spans="2:7" ht="15" outlineLevel="1" x14ac:dyDescent="0.3">
      <c r="C280" s="14" t="s">
        <v>8</v>
      </c>
      <c r="D280" s="14">
        <f>D278*D242*D279</f>
        <v>0</v>
      </c>
      <c r="E280" s="14">
        <f t="shared" ref="E280" si="144">E278*E242*E279</f>
        <v>0</v>
      </c>
      <c r="F280" s="14">
        <f t="shared" ref="F280" si="145">F278*F242*F279</f>
        <v>0</v>
      </c>
      <c r="G280" s="14">
        <f t="shared" ref="G280" si="146">G278*G242*G279</f>
        <v>0</v>
      </c>
    </row>
    <row r="281" spans="2:7" outlineLevel="1" x14ac:dyDescent="0.25"/>
    <row r="282" spans="2:7" outlineLevel="1" x14ac:dyDescent="0.25">
      <c r="B282" s="7" t="s">
        <v>15</v>
      </c>
      <c r="C282" s="3" t="s">
        <v>52</v>
      </c>
      <c r="D282">
        <v>20</v>
      </c>
      <c r="E282">
        <v>20</v>
      </c>
      <c r="F282">
        <v>20</v>
      </c>
      <c r="G282">
        <v>60</v>
      </c>
    </row>
    <row r="283" spans="2:7" outlineLevel="1" x14ac:dyDescent="0.25">
      <c r="C283" s="6" t="s">
        <v>73</v>
      </c>
      <c r="D283" s="1">
        <v>20</v>
      </c>
      <c r="E283" s="1">
        <v>20</v>
      </c>
      <c r="F283" s="1">
        <v>20</v>
      </c>
      <c r="G283" s="1">
        <v>60</v>
      </c>
    </row>
    <row r="284" spans="2:7" outlineLevel="1" x14ac:dyDescent="0.25">
      <c r="C284" s="3" t="s">
        <v>61</v>
      </c>
      <c r="D284" s="3">
        <f>D282/D244*100</f>
        <v>20</v>
      </c>
      <c r="E284" s="3">
        <f t="shared" ref="E284:G284" si="147">E282/E244*100</f>
        <v>20</v>
      </c>
      <c r="F284" s="3">
        <f t="shared" si="147"/>
        <v>20</v>
      </c>
      <c r="G284" s="3">
        <f t="shared" si="147"/>
        <v>60</v>
      </c>
    </row>
    <row r="285" spans="2:7" outlineLevel="1" x14ac:dyDescent="0.25">
      <c r="C285" s="8" t="s">
        <v>69</v>
      </c>
      <c r="D285" s="3">
        <f>D283/D245*100</f>
        <v>20</v>
      </c>
      <c r="E285" s="3">
        <f t="shared" ref="E285:G285" si="148">E283/E245*100</f>
        <v>20</v>
      </c>
      <c r="F285" s="3">
        <f t="shared" si="148"/>
        <v>20</v>
      </c>
      <c r="G285" s="3">
        <f t="shared" si="148"/>
        <v>60</v>
      </c>
    </row>
    <row r="286" spans="2:7" outlineLevel="1" x14ac:dyDescent="0.25">
      <c r="C286" s="9" t="s">
        <v>29</v>
      </c>
      <c r="D286" s="10">
        <f>D285/D284-1</f>
        <v>0</v>
      </c>
      <c r="E286" s="10">
        <f>E285/E284-1</f>
        <v>0</v>
      </c>
      <c r="F286" s="10">
        <f>F285/F284-1</f>
        <v>0</v>
      </c>
      <c r="G286" s="10">
        <f>G285/G284-1</f>
        <v>0</v>
      </c>
    </row>
    <row r="287" spans="2:7" outlineLevel="1" x14ac:dyDescent="0.25">
      <c r="C287" s="4" t="s">
        <v>19</v>
      </c>
      <c r="D287" s="11">
        <f>ComSens_M</f>
        <v>0.2</v>
      </c>
      <c r="E287" s="11">
        <f>ComSens_M</f>
        <v>0.2</v>
      </c>
      <c r="F287" s="11">
        <f>ComSens_M</f>
        <v>0.2</v>
      </c>
      <c r="G287" s="11">
        <f>ComSens_FC</f>
        <v>0.2</v>
      </c>
    </row>
    <row r="288" spans="2:7" ht="15" outlineLevel="1" x14ac:dyDescent="0.3">
      <c r="C288" s="14" t="s">
        <v>8</v>
      </c>
      <c r="D288" s="14">
        <f>D286*D242*D287</f>
        <v>0</v>
      </c>
      <c r="E288" s="14">
        <f t="shared" ref="E288" si="149">E286*E242*E287</f>
        <v>0</v>
      </c>
      <c r="F288" s="14">
        <f t="shared" ref="F288" si="150">F286*F242*F287</f>
        <v>0</v>
      </c>
      <c r="G288" s="14">
        <f t="shared" ref="G288" si="151">G286*G242*G287</f>
        <v>0</v>
      </c>
    </row>
    <row r="289" spans="2:7" outlineLevel="1" x14ac:dyDescent="0.25"/>
    <row r="290" spans="2:7" outlineLevel="1" x14ac:dyDescent="0.25">
      <c r="B290" s="7" t="s">
        <v>16</v>
      </c>
      <c r="C290" s="3" t="s">
        <v>51</v>
      </c>
      <c r="D290">
        <v>10</v>
      </c>
      <c r="E290">
        <v>10</v>
      </c>
      <c r="F290">
        <v>10</v>
      </c>
      <c r="G290">
        <v>45</v>
      </c>
    </row>
    <row r="291" spans="2:7" outlineLevel="1" x14ac:dyDescent="0.25">
      <c r="C291" s="6" t="s">
        <v>70</v>
      </c>
      <c r="D291">
        <v>10</v>
      </c>
      <c r="E291">
        <v>10</v>
      </c>
      <c r="F291">
        <v>10</v>
      </c>
      <c r="G291">
        <v>45</v>
      </c>
    </row>
    <row r="292" spans="2:7" outlineLevel="1" x14ac:dyDescent="0.25">
      <c r="C292" s="9" t="s">
        <v>33</v>
      </c>
      <c r="D292" s="10">
        <f>D291/D290-1</f>
        <v>0</v>
      </c>
      <c r="E292" s="10">
        <f t="shared" ref="E292" si="152">E291/E290-1</f>
        <v>0</v>
      </c>
      <c r="F292" s="10">
        <f t="shared" ref="F292" si="153">F291/F290-1</f>
        <v>0</v>
      </c>
      <c r="G292" s="10">
        <f t="shared" ref="G292" si="154">G291/G290-1</f>
        <v>0</v>
      </c>
    </row>
    <row r="293" spans="2:7" outlineLevel="1" x14ac:dyDescent="0.25">
      <c r="C293" s="4" t="s">
        <v>17</v>
      </c>
      <c r="D293" s="11">
        <v>0.1</v>
      </c>
      <c r="E293" s="11">
        <v>0.1</v>
      </c>
      <c r="F293" s="11">
        <v>0.1</v>
      </c>
      <c r="G293" s="11">
        <v>0.1</v>
      </c>
    </row>
    <row r="294" spans="2:7" ht="15" outlineLevel="1" x14ac:dyDescent="0.3">
      <c r="C294" s="14" t="s">
        <v>8</v>
      </c>
      <c r="D294" s="14">
        <f>D292*D242*D293</f>
        <v>0</v>
      </c>
      <c r="E294" s="14">
        <f t="shared" ref="E294" si="155">E292*E242*E293</f>
        <v>0</v>
      </c>
      <c r="F294" s="14">
        <f t="shared" ref="F294" si="156">F292*F242*F293</f>
        <v>0</v>
      </c>
      <c r="G294" s="14">
        <f t="shared" ref="G294" si="157">G292*G242*G293</f>
        <v>0</v>
      </c>
    </row>
    <row r="295" spans="2:7" outlineLevel="1" x14ac:dyDescent="0.25"/>
    <row r="296" spans="2:7" outlineLevel="1" x14ac:dyDescent="0.25">
      <c r="B296" s="7" t="s">
        <v>24</v>
      </c>
      <c r="C296" s="3" t="s">
        <v>49</v>
      </c>
      <c r="D296">
        <v>5</v>
      </c>
      <c r="E296">
        <v>5</v>
      </c>
      <c r="F296">
        <v>5</v>
      </c>
      <c r="G296">
        <v>5</v>
      </c>
    </row>
    <row r="297" spans="2:7" outlineLevel="1" x14ac:dyDescent="0.25">
      <c r="C297" s="6" t="s">
        <v>50</v>
      </c>
      <c r="D297" s="1">
        <v>5</v>
      </c>
      <c r="E297" s="1">
        <v>5</v>
      </c>
      <c r="F297" s="1">
        <v>5</v>
      </c>
      <c r="G297" s="1">
        <v>5</v>
      </c>
    </row>
    <row r="298" spans="2:7" outlineLevel="1" x14ac:dyDescent="0.25">
      <c r="C298" s="9" t="s">
        <v>34</v>
      </c>
      <c r="D298" s="10">
        <f>D297/D296-1</f>
        <v>0</v>
      </c>
      <c r="E298" s="10">
        <f t="shared" ref="E298" si="158">E297/E296-1</f>
        <v>0</v>
      </c>
      <c r="F298" s="10">
        <f t="shared" ref="F298" si="159">F297/F296-1</f>
        <v>0</v>
      </c>
      <c r="G298" s="10">
        <f t="shared" ref="G298" si="160">G297/G296-1</f>
        <v>0</v>
      </c>
    </row>
    <row r="299" spans="2:7" outlineLevel="1" x14ac:dyDescent="0.25">
      <c r="C299" s="4" t="s">
        <v>35</v>
      </c>
      <c r="D299" s="11">
        <f>CmpSens_M</f>
        <v>-0.5</v>
      </c>
      <c r="E299" s="11">
        <f>CmpSens_M</f>
        <v>-0.5</v>
      </c>
      <c r="F299" s="11">
        <f>CmpSens_M</f>
        <v>-0.5</v>
      </c>
      <c r="G299" s="11">
        <f>CmpSens_FC</f>
        <v>-0.5</v>
      </c>
    </row>
    <row r="300" spans="2:7" ht="15" outlineLevel="1" x14ac:dyDescent="0.3">
      <c r="C300" s="14" t="s">
        <v>8</v>
      </c>
      <c r="D300" s="14">
        <f>D298*D242*D299</f>
        <v>0</v>
      </c>
      <c r="E300" s="14">
        <f t="shared" ref="E300" si="161">E298*E242*E299</f>
        <v>0</v>
      </c>
      <c r="F300" s="14">
        <f t="shared" ref="F300" si="162">F298*F242*F299</f>
        <v>0</v>
      </c>
      <c r="G300" s="14">
        <f t="shared" ref="G300" si="163">G298*G242*G299</f>
        <v>0</v>
      </c>
    </row>
    <row r="301" spans="2:7" outlineLevel="1" x14ac:dyDescent="0.25"/>
    <row r="302" spans="2:7" outlineLevel="1" x14ac:dyDescent="0.25">
      <c r="B302" s="7" t="s">
        <v>30</v>
      </c>
      <c r="C302" s="6" t="s">
        <v>36</v>
      </c>
      <c r="D302" s="1" t="s">
        <v>43</v>
      </c>
    </row>
    <row r="303" spans="2:7" outlineLevel="1" x14ac:dyDescent="0.25">
      <c r="C303" s="4" t="s">
        <v>32</v>
      </c>
      <c r="D303" s="11">
        <f>NewSens_M</f>
        <v>7.0000000000000007E-2</v>
      </c>
      <c r="E303" s="11">
        <f>NewSens_M</f>
        <v>7.0000000000000007E-2</v>
      </c>
      <c r="F303" s="11">
        <f>NewSens_M</f>
        <v>7.0000000000000007E-2</v>
      </c>
      <c r="G303" s="11">
        <f>NewSens_FC</f>
        <v>7.0000000000000007E-2</v>
      </c>
    </row>
    <row r="304" spans="2:7" ht="15" outlineLevel="1" x14ac:dyDescent="0.3">
      <c r="C304" s="14" t="s">
        <v>8</v>
      </c>
      <c r="D304" s="14">
        <f>IF($D302="y",D242*NewSens_M,0)</f>
        <v>0</v>
      </c>
      <c r="E304" s="14">
        <f>IF($D302="y",E242*NewSens_M,0)</f>
        <v>0</v>
      </c>
      <c r="F304" s="14">
        <f>IF($D302="y",F242*NewSens_M,0)</f>
        <v>0</v>
      </c>
      <c r="G304" s="14">
        <f>IF($D302="y",G242*NewSens_M,0)</f>
        <v>0</v>
      </c>
    </row>
    <row r="305" spans="2:7" outlineLevel="1" x14ac:dyDescent="0.25"/>
    <row r="306" spans="2:7" outlineLevel="1" x14ac:dyDescent="0.25">
      <c r="B306" s="7" t="s">
        <v>42</v>
      </c>
      <c r="C306" s="3" t="s">
        <v>38</v>
      </c>
      <c r="D306">
        <v>2</v>
      </c>
      <c r="E306">
        <v>2</v>
      </c>
      <c r="F306">
        <v>2</v>
      </c>
      <c r="G306">
        <v>2</v>
      </c>
    </row>
    <row r="307" spans="2:7" outlineLevel="1" x14ac:dyDescent="0.25">
      <c r="B307" s="7"/>
      <c r="C307" s="3" t="s">
        <v>37</v>
      </c>
      <c r="D307">
        <v>2</v>
      </c>
      <c r="E307">
        <v>2</v>
      </c>
      <c r="F307">
        <v>2</v>
      </c>
      <c r="G307">
        <v>2</v>
      </c>
    </row>
    <row r="308" spans="2:7" outlineLevel="1" x14ac:dyDescent="0.25">
      <c r="C308" s="6" t="s">
        <v>39</v>
      </c>
      <c r="D308" s="1">
        <v>2</v>
      </c>
      <c r="E308" s="1">
        <v>2</v>
      </c>
      <c r="F308" s="1">
        <v>2</v>
      </c>
      <c r="G308" s="1">
        <v>2</v>
      </c>
    </row>
    <row r="309" spans="2:7" outlineLevel="1" x14ac:dyDescent="0.25">
      <c r="C309" s="6" t="s">
        <v>40</v>
      </c>
      <c r="D309" s="1">
        <v>2</v>
      </c>
      <c r="E309" s="1">
        <v>2</v>
      </c>
      <c r="F309" s="1">
        <v>2</v>
      </c>
      <c r="G309" s="1">
        <v>2</v>
      </c>
    </row>
    <row r="310" spans="2:7" outlineLevel="1" x14ac:dyDescent="0.25">
      <c r="C310" s="9" t="s">
        <v>41</v>
      </c>
      <c r="D310" s="13">
        <f>SUM(D308:D309)-SUM(D306:D307)</f>
        <v>0</v>
      </c>
      <c r="E310" s="13">
        <f t="shared" ref="E310" si="164">SUM(E308:E309)-SUM(E306:E307)</f>
        <v>0</v>
      </c>
      <c r="F310" s="13">
        <f t="shared" ref="F310" si="165">SUM(F308:F309)-SUM(F306:F307)</f>
        <v>0</v>
      </c>
      <c r="G310" s="13">
        <f t="shared" ref="G310" si="166">SUM(G308:G309)-SUM(G306:G307)</f>
        <v>0</v>
      </c>
    </row>
    <row r="311" spans="2:7" outlineLevel="1" x14ac:dyDescent="0.25">
      <c r="C311" s="4" t="s">
        <v>17</v>
      </c>
      <c r="D311" s="11">
        <f>ChgSens_M</f>
        <v>0.1</v>
      </c>
      <c r="E311" s="11">
        <f>ChgSens_M</f>
        <v>0.1</v>
      </c>
      <c r="F311" s="11">
        <f>ChgSens_M</f>
        <v>0.1</v>
      </c>
      <c r="G311" s="11">
        <f>ChgSens_FC</f>
        <v>0.1</v>
      </c>
    </row>
    <row r="312" spans="2:7" ht="15" outlineLevel="1" x14ac:dyDescent="0.3">
      <c r="C312" s="14" t="s">
        <v>8</v>
      </c>
      <c r="D312" s="14">
        <f>IF($D302="y",D310*D242*D311,0)</f>
        <v>0</v>
      </c>
      <c r="E312" s="14">
        <f t="shared" ref="E312" si="167">IF($D302="y",E310*E242*E311,0)</f>
        <v>0</v>
      </c>
      <c r="F312" s="14">
        <f t="shared" ref="F312" si="168">IF($D302="y",F310*F242*F311,0)</f>
        <v>0</v>
      </c>
      <c r="G312" s="14">
        <f t="shared" ref="G312" si="169">IF($D302="y",G310*G242*G311,0)</f>
        <v>0</v>
      </c>
    </row>
    <row r="313" spans="2:7" outlineLevel="1" x14ac:dyDescent="0.25"/>
    <row r="314" spans="2:7" outlineLevel="1" x14ac:dyDescent="0.25"/>
    <row r="315" spans="2:7" ht="15" outlineLevel="1" x14ac:dyDescent="0.3">
      <c r="C315" s="14" t="s">
        <v>44</v>
      </c>
      <c r="D315" s="14">
        <f>ROUND(D312+D304+D300+D294+D288+D280+D272+D264+D256+D252,0)</f>
        <v>21</v>
      </c>
      <c r="E315" s="14">
        <f t="shared" ref="E315:G315" si="170">ROUND(E312+E304+E300+E294+E288+E280+E272+E264+E256+E252,0)</f>
        <v>21</v>
      </c>
      <c r="F315" s="14">
        <f t="shared" si="170"/>
        <v>21</v>
      </c>
      <c r="G315" s="14">
        <f t="shared" si="170"/>
        <v>11</v>
      </c>
    </row>
    <row r="316" spans="2:7" outlineLevel="1" x14ac:dyDescent="0.25"/>
    <row r="317" spans="2:7" x14ac:dyDescent="0.25">
      <c r="C317" s="15" t="str">
        <f>A241&amp;" FORECAST"</f>
        <v>3-4 FORECAST</v>
      </c>
      <c r="D317" s="15">
        <f>D315+D242</f>
        <v>99</v>
      </c>
      <c r="E317" s="15">
        <f t="shared" ref="E317:G317" si="171">E315+E242</f>
        <v>99</v>
      </c>
      <c r="F317" s="15">
        <f t="shared" si="171"/>
        <v>99</v>
      </c>
      <c r="G317" s="15">
        <f t="shared" si="171"/>
        <v>51</v>
      </c>
    </row>
    <row r="321" spans="1:7" x14ac:dyDescent="0.25">
      <c r="A321" s="2" t="s">
        <v>48</v>
      </c>
      <c r="D321" s="3" t="s">
        <v>2</v>
      </c>
      <c r="E321" s="3" t="s">
        <v>3</v>
      </c>
      <c r="F321" s="3" t="s">
        <v>4</v>
      </c>
      <c r="G321" s="3" t="s">
        <v>5</v>
      </c>
    </row>
    <row r="322" spans="1:7" x14ac:dyDescent="0.25">
      <c r="C322" s="3" t="s">
        <v>1</v>
      </c>
      <c r="D322" s="3">
        <f>D317</f>
        <v>99</v>
      </c>
      <c r="E322" s="3">
        <f t="shared" ref="E322:G322" si="172">E317</f>
        <v>99</v>
      </c>
      <c r="F322" s="3">
        <f t="shared" si="172"/>
        <v>99</v>
      </c>
      <c r="G322" s="3">
        <f t="shared" si="172"/>
        <v>51</v>
      </c>
    </row>
    <row r="324" spans="1:7" x14ac:dyDescent="0.25">
      <c r="C324" s="3" t="s">
        <v>62</v>
      </c>
      <c r="D324">
        <v>100</v>
      </c>
      <c r="E324">
        <v>100</v>
      </c>
      <c r="F324">
        <v>100</v>
      </c>
      <c r="G324">
        <v>100</v>
      </c>
    </row>
    <row r="325" spans="1:7" x14ac:dyDescent="0.25">
      <c r="C325" s="3" t="s">
        <v>63</v>
      </c>
      <c r="D325" s="1">
        <v>100</v>
      </c>
      <c r="E325" s="1">
        <v>100</v>
      </c>
      <c r="F325" s="1">
        <v>100</v>
      </c>
      <c r="G325" s="1">
        <v>100</v>
      </c>
    </row>
    <row r="329" spans="1:7" x14ac:dyDescent="0.25">
      <c r="B329" s="7" t="s">
        <v>6</v>
      </c>
      <c r="C329" s="3" t="s">
        <v>54</v>
      </c>
      <c r="D329">
        <v>100</v>
      </c>
      <c r="E329">
        <v>100</v>
      </c>
      <c r="F329">
        <v>100</v>
      </c>
      <c r="G329">
        <v>100</v>
      </c>
    </row>
    <row r="330" spans="1:7" x14ac:dyDescent="0.25">
      <c r="C330" s="3" t="s">
        <v>64</v>
      </c>
      <c r="D330">
        <v>100</v>
      </c>
      <c r="E330">
        <v>100</v>
      </c>
      <c r="F330">
        <v>100</v>
      </c>
      <c r="G330">
        <v>100</v>
      </c>
    </row>
    <row r="331" spans="1:7" x14ac:dyDescent="0.25">
      <c r="C331" s="4" t="s">
        <v>7</v>
      </c>
      <c r="D331" s="5">
        <f>D330/D329-1</f>
        <v>0</v>
      </c>
      <c r="E331" s="5">
        <f>E330/E329-1</f>
        <v>0</v>
      </c>
      <c r="F331" s="5">
        <f>F330/F329-1</f>
        <v>0</v>
      </c>
      <c r="G331" s="5">
        <f>G330/G329-1</f>
        <v>0</v>
      </c>
    </row>
    <row r="332" spans="1:7" ht="15" x14ac:dyDescent="0.3">
      <c r="C332" s="14" t="s">
        <v>8</v>
      </c>
      <c r="D332" s="14">
        <f>D331*D322</f>
        <v>0</v>
      </c>
      <c r="E332" s="14">
        <f t="shared" ref="E332" si="173">E331*E322</f>
        <v>0</v>
      </c>
      <c r="F332" s="14">
        <f t="shared" ref="F332" si="174">F331*F322</f>
        <v>0</v>
      </c>
      <c r="G332" s="14">
        <f t="shared" ref="G332" si="175">G331*G322</f>
        <v>0</v>
      </c>
    </row>
    <row r="334" spans="1:7" x14ac:dyDescent="0.25">
      <c r="B334" s="7" t="s">
        <v>25</v>
      </c>
      <c r="C334" s="3" t="s">
        <v>26</v>
      </c>
      <c r="D334" s="1">
        <f>D254+1</f>
        <v>13</v>
      </c>
    </row>
    <row r="335" spans="1:7" x14ac:dyDescent="0.25">
      <c r="B335" s="7"/>
      <c r="C335" s="4" t="s">
        <v>27</v>
      </c>
      <c r="D335" s="4">
        <f>seasonal_adjustment($D334)</f>
        <v>-0.20689655172413784</v>
      </c>
      <c r="E335" s="4">
        <f t="shared" ref="E335" si="176">seasonal_adjustment($D334)</f>
        <v>-0.20689655172413784</v>
      </c>
      <c r="F335" s="4">
        <f t="shared" ref="F335" si="177">seasonal_adjustment($D334)</f>
        <v>-0.20689655172413784</v>
      </c>
      <c r="G335" s="4">
        <f t="shared" ref="G335" si="178">seasonal_adjustment($D334)</f>
        <v>-0.20689655172413784</v>
      </c>
    </row>
    <row r="336" spans="1:7" ht="15" x14ac:dyDescent="0.3">
      <c r="C336" s="14" t="s">
        <v>8</v>
      </c>
      <c r="D336" s="14">
        <f>D335*D322</f>
        <v>-20.482758620689648</v>
      </c>
      <c r="E336" s="14">
        <f t="shared" ref="E336:G336" si="179">E335*E322</f>
        <v>-20.482758620689648</v>
      </c>
      <c r="F336" s="14">
        <f t="shared" si="179"/>
        <v>-20.482758620689648</v>
      </c>
      <c r="G336" s="14">
        <f t="shared" si="179"/>
        <v>-10.55172413793103</v>
      </c>
    </row>
    <row r="338" spans="2:7" x14ac:dyDescent="0.25">
      <c r="B338" s="7" t="s">
        <v>9</v>
      </c>
      <c r="C338" s="3" t="s">
        <v>55</v>
      </c>
      <c r="D338">
        <v>10</v>
      </c>
      <c r="E338">
        <v>10</v>
      </c>
      <c r="F338">
        <v>10</v>
      </c>
      <c r="G338">
        <v>75</v>
      </c>
    </row>
    <row r="339" spans="2:7" x14ac:dyDescent="0.25">
      <c r="C339" s="6" t="s">
        <v>65</v>
      </c>
      <c r="D339" s="1">
        <v>10</v>
      </c>
      <c r="E339" s="1">
        <v>10</v>
      </c>
      <c r="F339" s="1">
        <v>10</v>
      </c>
      <c r="G339" s="1">
        <v>75</v>
      </c>
    </row>
    <row r="340" spans="2:7" x14ac:dyDescent="0.25">
      <c r="C340" s="3" t="s">
        <v>56</v>
      </c>
      <c r="D340" s="3">
        <f>D338/D324*100</f>
        <v>10</v>
      </c>
      <c r="E340" s="3">
        <f t="shared" ref="E340:G340" si="180">E338/E324*100</f>
        <v>10</v>
      </c>
      <c r="F340" s="3">
        <f t="shared" si="180"/>
        <v>10</v>
      </c>
      <c r="G340" s="3">
        <f t="shared" si="180"/>
        <v>75</v>
      </c>
    </row>
    <row r="341" spans="2:7" x14ac:dyDescent="0.25">
      <c r="C341" s="8" t="s">
        <v>66</v>
      </c>
      <c r="D341" s="3">
        <f>D339/D325*100</f>
        <v>10</v>
      </c>
      <c r="E341" s="3">
        <f t="shared" ref="E341:G341" si="181">E339/E325*100</f>
        <v>10</v>
      </c>
      <c r="F341" s="3">
        <f t="shared" si="181"/>
        <v>10</v>
      </c>
      <c r="G341" s="3">
        <f t="shared" si="181"/>
        <v>75</v>
      </c>
    </row>
    <row r="342" spans="2:7" x14ac:dyDescent="0.25">
      <c r="C342" s="9" t="s">
        <v>57</v>
      </c>
      <c r="D342" s="10">
        <f>D341/D340-1</f>
        <v>0</v>
      </c>
      <c r="E342" s="10">
        <f>E341/E340-1</f>
        <v>0</v>
      </c>
      <c r="F342" s="10">
        <f>F341/F340-1</f>
        <v>0</v>
      </c>
      <c r="G342" s="10">
        <f>G341/G340-1</f>
        <v>0</v>
      </c>
    </row>
    <row r="343" spans="2:7" x14ac:dyDescent="0.25">
      <c r="C343" s="4" t="s">
        <v>11</v>
      </c>
      <c r="D343" s="11">
        <f>PE_M</f>
        <v>-1.5</v>
      </c>
      <c r="E343" s="11">
        <f>PE_M</f>
        <v>-1.5</v>
      </c>
      <c r="F343" s="11">
        <f>PE_M</f>
        <v>-1.5</v>
      </c>
      <c r="G343" s="11">
        <f>PE_FC</f>
        <v>-1.5</v>
      </c>
    </row>
    <row r="344" spans="2:7" ht="15" x14ac:dyDescent="0.3">
      <c r="C344" s="14" t="s">
        <v>8</v>
      </c>
      <c r="D344" s="14">
        <f>D342*D322*D343</f>
        <v>0</v>
      </c>
      <c r="E344" s="14">
        <f t="shared" ref="E344" si="182">E342*E322*E343</f>
        <v>0</v>
      </c>
      <c r="F344" s="14">
        <f t="shared" ref="F344" si="183">F342*F322*F343</f>
        <v>0</v>
      </c>
      <c r="G344" s="14">
        <f t="shared" ref="G344" si="184">G342*G322*G343</f>
        <v>0</v>
      </c>
    </row>
    <row r="346" spans="2:7" x14ac:dyDescent="0.25">
      <c r="B346" s="7" t="s">
        <v>10</v>
      </c>
      <c r="C346" s="3" t="s">
        <v>58</v>
      </c>
      <c r="D346">
        <v>46</v>
      </c>
      <c r="E346">
        <v>40</v>
      </c>
      <c r="F346">
        <v>40</v>
      </c>
      <c r="G346">
        <v>105</v>
      </c>
    </row>
    <row r="347" spans="2:7" x14ac:dyDescent="0.25">
      <c r="C347" s="6" t="s">
        <v>71</v>
      </c>
      <c r="D347" s="1">
        <v>46</v>
      </c>
      <c r="E347" s="1">
        <v>40</v>
      </c>
      <c r="F347" s="1">
        <v>40</v>
      </c>
      <c r="G347" s="1">
        <v>105</v>
      </c>
    </row>
    <row r="348" spans="2:7" x14ac:dyDescent="0.25">
      <c r="C348" s="3" t="s">
        <v>59</v>
      </c>
      <c r="D348" s="3">
        <f>D346/D324*100</f>
        <v>46</v>
      </c>
      <c r="E348" s="3">
        <f t="shared" ref="E348:G348" si="185">E346/E324*100</f>
        <v>40</v>
      </c>
      <c r="F348" s="3">
        <f t="shared" si="185"/>
        <v>40</v>
      </c>
      <c r="G348" s="3">
        <f t="shared" si="185"/>
        <v>105</v>
      </c>
    </row>
    <row r="349" spans="2:7" x14ac:dyDescent="0.25">
      <c r="C349" s="8" t="s">
        <v>67</v>
      </c>
      <c r="D349" s="3">
        <f>D347/D325*100</f>
        <v>46</v>
      </c>
      <c r="E349" s="3">
        <f t="shared" ref="E349:G349" si="186">E347/E325*100</f>
        <v>40</v>
      </c>
      <c r="F349" s="3">
        <f t="shared" si="186"/>
        <v>40</v>
      </c>
      <c r="G349" s="3">
        <f t="shared" si="186"/>
        <v>105</v>
      </c>
    </row>
    <row r="350" spans="2:7" x14ac:dyDescent="0.25">
      <c r="C350" s="9" t="s">
        <v>14</v>
      </c>
      <c r="D350" s="10">
        <f>D349/D348-1</f>
        <v>0</v>
      </c>
      <c r="E350" s="10">
        <f>E349/E348-1</f>
        <v>0</v>
      </c>
      <c r="F350" s="10">
        <f>F349/F348-1</f>
        <v>0</v>
      </c>
      <c r="G350" s="10">
        <f>G349/G348-1</f>
        <v>0</v>
      </c>
    </row>
    <row r="351" spans="2:7" x14ac:dyDescent="0.25">
      <c r="C351" s="4" t="s">
        <v>12</v>
      </c>
      <c r="D351" s="11">
        <f>AdSens_M</f>
        <v>0.2</v>
      </c>
      <c r="E351" s="11">
        <f>AdSens_M</f>
        <v>0.2</v>
      </c>
      <c r="F351" s="11">
        <f>AdSens_M</f>
        <v>0.2</v>
      </c>
      <c r="G351" s="11">
        <f>AdSens_FC</f>
        <v>0.2</v>
      </c>
    </row>
    <row r="352" spans="2:7" ht="15" x14ac:dyDescent="0.3">
      <c r="C352" s="14" t="s">
        <v>8</v>
      </c>
      <c r="D352" s="14">
        <f>D350*D322*D351</f>
        <v>0</v>
      </c>
      <c r="E352" s="14">
        <f t="shared" ref="E352" si="187">E350*E322*E351</f>
        <v>0</v>
      </c>
      <c r="F352" s="14">
        <f t="shared" ref="F352" si="188">F350*F322*F351</f>
        <v>0</v>
      </c>
      <c r="G352" s="14">
        <f t="shared" ref="G352" si="189">G350*G322*G351</f>
        <v>0</v>
      </c>
    </row>
    <row r="354" spans="2:7" x14ac:dyDescent="0.25">
      <c r="B354" s="7" t="s">
        <v>13</v>
      </c>
      <c r="C354" s="3" t="s">
        <v>53</v>
      </c>
      <c r="D354">
        <v>3000</v>
      </c>
      <c r="E354">
        <v>3000</v>
      </c>
      <c r="F354">
        <v>3000</v>
      </c>
      <c r="G354">
        <v>8941</v>
      </c>
    </row>
    <row r="355" spans="2:7" x14ac:dyDescent="0.25">
      <c r="C355" s="6" t="s">
        <v>72</v>
      </c>
      <c r="D355" s="1">
        <v>3000</v>
      </c>
      <c r="E355" s="1">
        <v>3000</v>
      </c>
      <c r="F355" s="1">
        <v>3000</v>
      </c>
      <c r="G355" s="1">
        <v>8941</v>
      </c>
    </row>
    <row r="356" spans="2:7" x14ac:dyDescent="0.25">
      <c r="C356" s="3" t="s">
        <v>60</v>
      </c>
      <c r="D356" s="3">
        <f>D354/D324*100</f>
        <v>3000</v>
      </c>
      <c r="E356" s="3">
        <f t="shared" ref="E356:G356" si="190">E354/E324*100</f>
        <v>3000</v>
      </c>
      <c r="F356" s="3">
        <f t="shared" si="190"/>
        <v>3000</v>
      </c>
      <c r="G356" s="3">
        <f t="shared" si="190"/>
        <v>8941</v>
      </c>
    </row>
    <row r="357" spans="2:7" x14ac:dyDescent="0.25">
      <c r="C357" s="8" t="s">
        <v>68</v>
      </c>
      <c r="D357" s="3">
        <f>D355/D325*100</f>
        <v>3000</v>
      </c>
      <c r="E357" s="3">
        <f t="shared" ref="E357:G357" si="191">E355/E325*100</f>
        <v>3000</v>
      </c>
      <c r="F357" s="3">
        <f t="shared" si="191"/>
        <v>3000</v>
      </c>
      <c r="G357" s="3">
        <f t="shared" si="191"/>
        <v>8941</v>
      </c>
    </row>
    <row r="358" spans="2:7" x14ac:dyDescent="0.25">
      <c r="C358" s="9" t="s">
        <v>28</v>
      </c>
      <c r="D358" s="10">
        <f>D357/D356-1</f>
        <v>0</v>
      </c>
      <c r="E358" s="10">
        <f>E357/E356-1</f>
        <v>0</v>
      </c>
      <c r="F358" s="10">
        <f>F357/F356-1</f>
        <v>0</v>
      </c>
      <c r="G358" s="10">
        <f>G357/G356-1</f>
        <v>0</v>
      </c>
    </row>
    <row r="359" spans="2:7" x14ac:dyDescent="0.25">
      <c r="C359" s="4" t="s">
        <v>18</v>
      </c>
      <c r="D359" s="11">
        <f>AdSens_M</f>
        <v>0.2</v>
      </c>
      <c r="E359" s="11">
        <f>AdSens_M</f>
        <v>0.2</v>
      </c>
      <c r="F359" s="11">
        <f>AdSens_M</f>
        <v>0.2</v>
      </c>
      <c r="G359" s="11">
        <f>AdSens_FC</f>
        <v>0.2</v>
      </c>
    </row>
    <row r="360" spans="2:7" ht="15" x14ac:dyDescent="0.3">
      <c r="C360" s="14" t="s">
        <v>8</v>
      </c>
      <c r="D360" s="14">
        <f>D358*D322*D359</f>
        <v>0</v>
      </c>
      <c r="E360" s="14">
        <f t="shared" ref="E360" si="192">E358*E322*E359</f>
        <v>0</v>
      </c>
      <c r="F360" s="14">
        <f t="shared" ref="F360" si="193">F358*F322*F359</f>
        <v>0</v>
      </c>
      <c r="G360" s="14">
        <f t="shared" ref="G360" si="194">G358*G322*G359</f>
        <v>0</v>
      </c>
    </row>
    <row r="362" spans="2:7" x14ac:dyDescent="0.25">
      <c r="B362" s="7" t="s">
        <v>15</v>
      </c>
      <c r="C362" s="3" t="s">
        <v>52</v>
      </c>
      <c r="D362">
        <v>20</v>
      </c>
      <c r="E362">
        <v>20</v>
      </c>
      <c r="F362">
        <v>20</v>
      </c>
      <c r="G362">
        <v>60</v>
      </c>
    </row>
    <row r="363" spans="2:7" x14ac:dyDescent="0.25">
      <c r="C363" s="6" t="s">
        <v>73</v>
      </c>
      <c r="D363" s="1">
        <v>20</v>
      </c>
      <c r="E363" s="1">
        <v>20</v>
      </c>
      <c r="F363" s="1">
        <v>20</v>
      </c>
      <c r="G363" s="1">
        <v>60</v>
      </c>
    </row>
    <row r="364" spans="2:7" x14ac:dyDescent="0.25">
      <c r="C364" s="3" t="s">
        <v>61</v>
      </c>
      <c r="D364" s="3">
        <f>D362/D324*100</f>
        <v>20</v>
      </c>
      <c r="E364" s="3">
        <f t="shared" ref="E364:G364" si="195">E362/E324*100</f>
        <v>20</v>
      </c>
      <c r="F364" s="3">
        <f t="shared" si="195"/>
        <v>20</v>
      </c>
      <c r="G364" s="3">
        <f t="shared" si="195"/>
        <v>60</v>
      </c>
    </row>
    <row r="365" spans="2:7" x14ac:dyDescent="0.25">
      <c r="C365" s="8" t="s">
        <v>69</v>
      </c>
      <c r="D365" s="3">
        <f>D363/D325*100</f>
        <v>20</v>
      </c>
      <c r="E365" s="3">
        <f t="shared" ref="E365:G365" si="196">E363/E325*100</f>
        <v>20</v>
      </c>
      <c r="F365" s="3">
        <f t="shared" si="196"/>
        <v>20</v>
      </c>
      <c r="G365" s="3">
        <f t="shared" si="196"/>
        <v>60</v>
      </c>
    </row>
    <row r="366" spans="2:7" x14ac:dyDescent="0.25">
      <c r="C366" s="9" t="s">
        <v>29</v>
      </c>
      <c r="D366" s="10">
        <f>D365/D364-1</f>
        <v>0</v>
      </c>
      <c r="E366" s="10">
        <f>E365/E364-1</f>
        <v>0</v>
      </c>
      <c r="F366" s="10">
        <f>F365/F364-1</f>
        <v>0</v>
      </c>
      <c r="G366" s="10">
        <f>G365/G364-1</f>
        <v>0</v>
      </c>
    </row>
    <row r="367" spans="2:7" x14ac:dyDescent="0.25">
      <c r="C367" s="4" t="s">
        <v>19</v>
      </c>
      <c r="D367" s="11">
        <f>ComSens_M</f>
        <v>0.2</v>
      </c>
      <c r="E367" s="11">
        <f>ComSens_M</f>
        <v>0.2</v>
      </c>
      <c r="F367" s="11">
        <f>ComSens_M</f>
        <v>0.2</v>
      </c>
      <c r="G367" s="11">
        <f>ComSens_FC</f>
        <v>0.2</v>
      </c>
    </row>
    <row r="368" spans="2:7" ht="15" x14ac:dyDescent="0.3">
      <c r="C368" s="14" t="s">
        <v>8</v>
      </c>
      <c r="D368" s="14">
        <f>D366*D322*D367</f>
        <v>0</v>
      </c>
      <c r="E368" s="14">
        <f t="shared" ref="E368" si="197">E366*E322*E367</f>
        <v>0</v>
      </c>
      <c r="F368" s="14">
        <f t="shared" ref="F368" si="198">F366*F322*F367</f>
        <v>0</v>
      </c>
      <c r="G368" s="14">
        <f t="shared" ref="G368" si="199">G366*G322*G367</f>
        <v>0</v>
      </c>
    </row>
    <row r="370" spans="2:7" x14ac:dyDescent="0.25">
      <c r="B370" s="7" t="s">
        <v>16</v>
      </c>
      <c r="C370" s="3" t="s">
        <v>51</v>
      </c>
      <c r="D370">
        <v>10</v>
      </c>
      <c r="E370">
        <v>10</v>
      </c>
      <c r="F370">
        <v>10</v>
      </c>
      <c r="G370">
        <v>45</v>
      </c>
    </row>
    <row r="371" spans="2:7" x14ac:dyDescent="0.25">
      <c r="C371" s="6" t="s">
        <v>70</v>
      </c>
      <c r="D371">
        <v>10</v>
      </c>
      <c r="E371">
        <v>10</v>
      </c>
      <c r="F371">
        <v>10</v>
      </c>
      <c r="G371">
        <v>45</v>
      </c>
    </row>
    <row r="372" spans="2:7" x14ac:dyDescent="0.25">
      <c r="C372" s="9" t="s">
        <v>33</v>
      </c>
      <c r="D372" s="10">
        <f>D371/D370-1</f>
        <v>0</v>
      </c>
      <c r="E372" s="10">
        <f t="shared" ref="E372" si="200">E371/E370-1</f>
        <v>0</v>
      </c>
      <c r="F372" s="10">
        <f t="shared" ref="F372" si="201">F371/F370-1</f>
        <v>0</v>
      </c>
      <c r="G372" s="10">
        <f t="shared" ref="G372" si="202">G371/G370-1</f>
        <v>0</v>
      </c>
    </row>
    <row r="373" spans="2:7" x14ac:dyDescent="0.25">
      <c r="C373" s="4" t="s">
        <v>17</v>
      </c>
      <c r="D373" s="11">
        <v>0.1</v>
      </c>
      <c r="E373" s="11">
        <v>0.1</v>
      </c>
      <c r="F373" s="11">
        <v>0.1</v>
      </c>
      <c r="G373" s="11">
        <v>0.1</v>
      </c>
    </row>
    <row r="374" spans="2:7" ht="15" x14ac:dyDescent="0.3">
      <c r="C374" s="14" t="s">
        <v>8</v>
      </c>
      <c r="D374" s="14">
        <f>D372*D322*D373</f>
        <v>0</v>
      </c>
      <c r="E374" s="14">
        <f t="shared" ref="E374" si="203">E372*E322*E373</f>
        <v>0</v>
      </c>
      <c r="F374" s="14">
        <f t="shared" ref="F374" si="204">F372*F322*F373</f>
        <v>0</v>
      </c>
      <c r="G374" s="14">
        <f t="shared" ref="G374" si="205">G372*G322*G373</f>
        <v>0</v>
      </c>
    </row>
    <row r="376" spans="2:7" x14ac:dyDescent="0.25">
      <c r="B376" s="7" t="s">
        <v>24</v>
      </c>
      <c r="C376" s="3" t="s">
        <v>49</v>
      </c>
      <c r="D376">
        <v>5</v>
      </c>
      <c r="E376">
        <v>5</v>
      </c>
      <c r="F376">
        <v>5</v>
      </c>
      <c r="G376">
        <v>5</v>
      </c>
    </row>
    <row r="377" spans="2:7" x14ac:dyDescent="0.25">
      <c r="C377" s="6" t="s">
        <v>50</v>
      </c>
      <c r="D377" s="1">
        <v>5</v>
      </c>
      <c r="E377" s="1">
        <v>5</v>
      </c>
      <c r="F377" s="1">
        <v>5</v>
      </c>
      <c r="G377" s="1">
        <v>5</v>
      </c>
    </row>
    <row r="378" spans="2:7" x14ac:dyDescent="0.25">
      <c r="C378" s="9" t="s">
        <v>34</v>
      </c>
      <c r="D378" s="10">
        <f>D377/D376-1</f>
        <v>0</v>
      </c>
      <c r="E378" s="10">
        <f t="shared" ref="E378" si="206">E377/E376-1</f>
        <v>0</v>
      </c>
      <c r="F378" s="10">
        <f t="shared" ref="F378" si="207">F377/F376-1</f>
        <v>0</v>
      </c>
      <c r="G378" s="10">
        <f t="shared" ref="G378" si="208">G377/G376-1</f>
        <v>0</v>
      </c>
    </row>
    <row r="379" spans="2:7" x14ac:dyDescent="0.25">
      <c r="C379" s="4" t="s">
        <v>35</v>
      </c>
      <c r="D379" s="11">
        <f>CmpSens_M</f>
        <v>-0.5</v>
      </c>
      <c r="E379" s="11">
        <f>CmpSens_M</f>
        <v>-0.5</v>
      </c>
      <c r="F379" s="11">
        <f>CmpSens_M</f>
        <v>-0.5</v>
      </c>
      <c r="G379" s="11">
        <f>CmpSens_FC</f>
        <v>-0.5</v>
      </c>
    </row>
    <row r="380" spans="2:7" ht="15" x14ac:dyDescent="0.3">
      <c r="C380" s="14" t="s">
        <v>8</v>
      </c>
      <c r="D380" s="14">
        <f>D378*D322*D379</f>
        <v>0</v>
      </c>
      <c r="E380" s="14">
        <f t="shared" ref="E380" si="209">E378*E322*E379</f>
        <v>0</v>
      </c>
      <c r="F380" s="14">
        <f t="shared" ref="F380" si="210">F378*F322*F379</f>
        <v>0</v>
      </c>
      <c r="G380" s="14">
        <f t="shared" ref="G380" si="211">G378*G322*G379</f>
        <v>0</v>
      </c>
    </row>
    <row r="382" spans="2:7" x14ac:dyDescent="0.25">
      <c r="B382" s="7" t="s">
        <v>30</v>
      </c>
      <c r="C382" s="6" t="s">
        <v>36</v>
      </c>
      <c r="D382" s="1" t="s">
        <v>43</v>
      </c>
    </row>
    <row r="383" spans="2:7" x14ac:dyDescent="0.25">
      <c r="C383" s="4" t="s">
        <v>32</v>
      </c>
      <c r="D383" s="11">
        <f>NewSens_M</f>
        <v>7.0000000000000007E-2</v>
      </c>
      <c r="E383" s="11">
        <f>NewSens_M</f>
        <v>7.0000000000000007E-2</v>
      </c>
      <c r="F383" s="11">
        <f>NewSens_M</f>
        <v>7.0000000000000007E-2</v>
      </c>
      <c r="G383" s="11">
        <f>NewSens_FC</f>
        <v>7.0000000000000007E-2</v>
      </c>
    </row>
    <row r="384" spans="2:7" ht="15" x14ac:dyDescent="0.3">
      <c r="C384" s="14" t="s">
        <v>8</v>
      </c>
      <c r="D384" s="14">
        <f>IF($D382="y",D322*NewSens_M,0)</f>
        <v>0</v>
      </c>
      <c r="E384" s="14">
        <f>IF($D382="y",E322*NewSens_M,0)</f>
        <v>0</v>
      </c>
      <c r="F384" s="14">
        <f>IF($D382="y",F322*NewSens_M,0)</f>
        <v>0</v>
      </c>
      <c r="G384" s="14">
        <f>IF($D382="y",G322*NewSens_M,0)</f>
        <v>0</v>
      </c>
    </row>
    <row r="386" spans="2:7" x14ac:dyDescent="0.25">
      <c r="B386" s="7" t="s">
        <v>42</v>
      </c>
      <c r="C386" s="3" t="s">
        <v>38</v>
      </c>
      <c r="D386">
        <v>2</v>
      </c>
      <c r="E386">
        <v>2</v>
      </c>
      <c r="F386">
        <v>2</v>
      </c>
      <c r="G386">
        <v>2</v>
      </c>
    </row>
    <row r="387" spans="2:7" x14ac:dyDescent="0.25">
      <c r="B387" s="7"/>
      <c r="C387" s="3" t="s">
        <v>37</v>
      </c>
      <c r="D387">
        <v>2</v>
      </c>
      <c r="E387">
        <v>2</v>
      </c>
      <c r="F387">
        <v>2</v>
      </c>
      <c r="G387">
        <v>2</v>
      </c>
    </row>
    <row r="388" spans="2:7" x14ac:dyDescent="0.25">
      <c r="C388" s="6" t="s">
        <v>39</v>
      </c>
      <c r="D388" s="1">
        <v>2</v>
      </c>
      <c r="E388" s="1">
        <v>2</v>
      </c>
      <c r="F388" s="1">
        <v>2</v>
      </c>
      <c r="G388" s="1">
        <v>2</v>
      </c>
    </row>
    <row r="389" spans="2:7" x14ac:dyDescent="0.25">
      <c r="C389" s="6" t="s">
        <v>40</v>
      </c>
      <c r="D389" s="1">
        <v>2</v>
      </c>
      <c r="E389" s="1">
        <v>2</v>
      </c>
      <c r="F389" s="1">
        <v>2</v>
      </c>
      <c r="G389" s="1">
        <v>2</v>
      </c>
    </row>
    <row r="390" spans="2:7" x14ac:dyDescent="0.25">
      <c r="C390" s="9" t="s">
        <v>41</v>
      </c>
      <c r="D390" s="13">
        <f>SUM(D388:D389)-SUM(D386:D387)</f>
        <v>0</v>
      </c>
      <c r="E390" s="13">
        <f t="shared" ref="E390" si="212">SUM(E388:E389)-SUM(E386:E387)</f>
        <v>0</v>
      </c>
      <c r="F390" s="13">
        <f t="shared" ref="F390" si="213">SUM(F388:F389)-SUM(F386:F387)</f>
        <v>0</v>
      </c>
      <c r="G390" s="13">
        <f t="shared" ref="G390" si="214">SUM(G388:G389)-SUM(G386:G387)</f>
        <v>0</v>
      </c>
    </row>
    <row r="391" spans="2:7" x14ac:dyDescent="0.25">
      <c r="C391" s="4" t="s">
        <v>17</v>
      </c>
      <c r="D391" s="11">
        <f>ChgSens_M</f>
        <v>0.1</v>
      </c>
      <c r="E391" s="11">
        <f>ChgSens_M</f>
        <v>0.1</v>
      </c>
      <c r="F391" s="11">
        <f>ChgSens_M</f>
        <v>0.1</v>
      </c>
      <c r="G391" s="11">
        <f>ChgSens_FC</f>
        <v>0.1</v>
      </c>
    </row>
    <row r="392" spans="2:7" ht="15" x14ac:dyDescent="0.3">
      <c r="C392" s="14" t="s">
        <v>8</v>
      </c>
      <c r="D392" s="14">
        <f>IF($D382="y",D390*D322*D391,0)</f>
        <v>0</v>
      </c>
      <c r="E392" s="14">
        <f t="shared" ref="E392" si="215">IF($D382="y",E390*E322*E391,0)</f>
        <v>0</v>
      </c>
      <c r="F392" s="14">
        <f t="shared" ref="F392" si="216">IF($D382="y",F390*F322*F391,0)</f>
        <v>0</v>
      </c>
      <c r="G392" s="14">
        <f t="shared" ref="G392" si="217">IF($D382="y",G390*G322*G391,0)</f>
        <v>0</v>
      </c>
    </row>
    <row r="395" spans="2:7" ht="15" x14ac:dyDescent="0.3">
      <c r="C395" s="14" t="s">
        <v>44</v>
      </c>
      <c r="D395" s="14">
        <f>ROUND(D392+D384+D380+D374+D368+D360+D352+D344+D336+D332,0)</f>
        <v>-20</v>
      </c>
      <c r="E395" s="14">
        <f t="shared" ref="E395:G395" si="218">ROUND(E392+E384+E380+E374+E368+E360+E352+E344+E336+E332,0)</f>
        <v>-20</v>
      </c>
      <c r="F395" s="14">
        <f t="shared" si="218"/>
        <v>-20</v>
      </c>
      <c r="G395" s="14">
        <f t="shared" si="218"/>
        <v>-11</v>
      </c>
    </row>
    <row r="397" spans="2:7" x14ac:dyDescent="0.25">
      <c r="C397" s="15" t="str">
        <f>A321&amp;" FORECAST"</f>
        <v>4-1 FORECAST</v>
      </c>
      <c r="D397" s="15">
        <f>D395+D322</f>
        <v>79</v>
      </c>
      <c r="E397" s="15">
        <f t="shared" ref="E397:G397" si="219">E395+E322</f>
        <v>79</v>
      </c>
      <c r="F397" s="15">
        <f t="shared" si="219"/>
        <v>79</v>
      </c>
      <c r="G397" s="15">
        <f t="shared" si="219"/>
        <v>40</v>
      </c>
    </row>
    <row r="401" spans="1:7" x14ac:dyDescent="0.25">
      <c r="A401" s="2" t="s">
        <v>74</v>
      </c>
      <c r="D401" s="3" t="s">
        <v>2</v>
      </c>
      <c r="E401" s="3" t="s">
        <v>3</v>
      </c>
      <c r="F401" s="3" t="s">
        <v>4</v>
      </c>
      <c r="G401" s="3" t="s">
        <v>5</v>
      </c>
    </row>
    <row r="402" spans="1:7" x14ac:dyDescent="0.25">
      <c r="C402" s="3" t="s">
        <v>1</v>
      </c>
      <c r="D402" s="3">
        <f>D397</f>
        <v>79</v>
      </c>
      <c r="E402" s="3">
        <f t="shared" ref="E402:G402" si="220">E397</f>
        <v>79</v>
      </c>
      <c r="F402" s="3">
        <f t="shared" si="220"/>
        <v>79</v>
      </c>
      <c r="G402" s="3">
        <f t="shared" si="220"/>
        <v>40</v>
      </c>
    </row>
    <row r="404" spans="1:7" x14ac:dyDescent="0.25">
      <c r="C404" s="3" t="s">
        <v>62</v>
      </c>
      <c r="D404">
        <v>100</v>
      </c>
      <c r="E404">
        <v>100</v>
      </c>
      <c r="F404">
        <v>100</v>
      </c>
      <c r="G404">
        <v>100</v>
      </c>
    </row>
    <row r="405" spans="1:7" x14ac:dyDescent="0.25">
      <c r="C405" s="3" t="s">
        <v>63</v>
      </c>
      <c r="D405" s="1">
        <v>100</v>
      </c>
      <c r="E405" s="1">
        <v>100</v>
      </c>
      <c r="F405" s="1">
        <v>100</v>
      </c>
      <c r="G405" s="1">
        <v>100</v>
      </c>
    </row>
    <row r="409" spans="1:7" x14ac:dyDescent="0.25">
      <c r="B409" s="7" t="s">
        <v>6</v>
      </c>
      <c r="C409" s="3" t="s">
        <v>54</v>
      </c>
      <c r="D409">
        <v>100</v>
      </c>
      <c r="E409">
        <v>100</v>
      </c>
      <c r="F409">
        <v>100</v>
      </c>
      <c r="G409">
        <v>100</v>
      </c>
    </row>
    <row r="410" spans="1:7" x14ac:dyDescent="0.25">
      <c r="C410" s="3" t="s">
        <v>64</v>
      </c>
      <c r="D410">
        <v>100</v>
      </c>
      <c r="E410">
        <v>100</v>
      </c>
      <c r="F410">
        <v>100</v>
      </c>
      <c r="G410">
        <v>100</v>
      </c>
    </row>
    <row r="411" spans="1:7" x14ac:dyDescent="0.25">
      <c r="C411" s="4" t="s">
        <v>7</v>
      </c>
      <c r="D411" s="5">
        <f>D410/D409-1</f>
        <v>0</v>
      </c>
      <c r="E411" s="5">
        <f>E410/E409-1</f>
        <v>0</v>
      </c>
      <c r="F411" s="5">
        <f>F410/F409-1</f>
        <v>0</v>
      </c>
      <c r="G411" s="5">
        <f>G410/G409-1</f>
        <v>0</v>
      </c>
    </row>
    <row r="412" spans="1:7" ht="15" x14ac:dyDescent="0.3">
      <c r="C412" s="14" t="s">
        <v>8</v>
      </c>
      <c r="D412" s="14">
        <f>D411*D402</f>
        <v>0</v>
      </c>
      <c r="E412" s="14">
        <f t="shared" ref="E412" si="221">E411*E402</f>
        <v>0</v>
      </c>
      <c r="F412" s="14">
        <f t="shared" ref="F412" si="222">F411*F402</f>
        <v>0</v>
      </c>
      <c r="G412" s="14">
        <f t="shared" ref="G412" si="223">G411*G402</f>
        <v>0</v>
      </c>
    </row>
    <row r="414" spans="1:7" x14ac:dyDescent="0.25">
      <c r="B414" s="7" t="s">
        <v>25</v>
      </c>
      <c r="C414" s="3" t="s">
        <v>26</v>
      </c>
      <c r="D414" s="1">
        <f>D334+1</f>
        <v>14</v>
      </c>
    </row>
    <row r="415" spans="1:7" x14ac:dyDescent="0.25">
      <c r="B415" s="7"/>
      <c r="C415" s="4" t="s">
        <v>27</v>
      </c>
      <c r="D415" s="4">
        <f>seasonal_adjustment($D414)</f>
        <v>9.7826086956521702E-2</v>
      </c>
      <c r="E415" s="4">
        <f t="shared" ref="E415" si="224">seasonal_adjustment($D414)</f>
        <v>9.7826086956521702E-2</v>
      </c>
      <c r="F415" s="4">
        <f t="shared" ref="F415" si="225">seasonal_adjustment($D414)</f>
        <v>9.7826086956521702E-2</v>
      </c>
      <c r="G415" s="4">
        <f t="shared" ref="G415" si="226">seasonal_adjustment($D414)</f>
        <v>9.7826086956521702E-2</v>
      </c>
    </row>
    <row r="416" spans="1:7" ht="15" x14ac:dyDescent="0.3">
      <c r="C416" s="14" t="s">
        <v>8</v>
      </c>
      <c r="D416" s="14">
        <f>D415*D402</f>
        <v>7.7282608695652142</v>
      </c>
      <c r="E416" s="14">
        <f t="shared" ref="E416" si="227">E415*E402</f>
        <v>7.7282608695652142</v>
      </c>
      <c r="F416" s="14">
        <f t="shared" ref="F416" si="228">F415*F402</f>
        <v>7.7282608695652142</v>
      </c>
      <c r="G416" s="14">
        <f t="shared" ref="G416" si="229">G415*G402</f>
        <v>3.9130434782608683</v>
      </c>
    </row>
    <row r="418" spans="2:7" x14ac:dyDescent="0.25">
      <c r="B418" s="7" t="s">
        <v>9</v>
      </c>
      <c r="C418" s="3" t="s">
        <v>55</v>
      </c>
      <c r="D418">
        <v>10</v>
      </c>
      <c r="E418">
        <v>10</v>
      </c>
      <c r="F418">
        <v>10</v>
      </c>
      <c r="G418">
        <v>75</v>
      </c>
    </row>
    <row r="419" spans="2:7" x14ac:dyDescent="0.25">
      <c r="C419" s="6" t="s">
        <v>65</v>
      </c>
      <c r="D419" s="1">
        <v>10</v>
      </c>
      <c r="E419" s="1">
        <v>10</v>
      </c>
      <c r="F419" s="1">
        <v>10</v>
      </c>
      <c r="G419" s="1">
        <v>75</v>
      </c>
    </row>
    <row r="420" spans="2:7" x14ac:dyDescent="0.25">
      <c r="C420" s="3" t="s">
        <v>56</v>
      </c>
      <c r="D420" s="3">
        <f>D418/D404*100</f>
        <v>10</v>
      </c>
      <c r="E420" s="3">
        <f t="shared" ref="E420:G420" si="230">E418/E404*100</f>
        <v>10</v>
      </c>
      <c r="F420" s="3">
        <f t="shared" si="230"/>
        <v>10</v>
      </c>
      <c r="G420" s="3">
        <f t="shared" si="230"/>
        <v>75</v>
      </c>
    </row>
    <row r="421" spans="2:7" x14ac:dyDescent="0.25">
      <c r="C421" s="8" t="s">
        <v>66</v>
      </c>
      <c r="D421" s="3">
        <f>D419/D405*100</f>
        <v>10</v>
      </c>
      <c r="E421" s="3">
        <f t="shared" ref="E421:G421" si="231">E419/E405*100</f>
        <v>10</v>
      </c>
      <c r="F421" s="3">
        <f t="shared" si="231"/>
        <v>10</v>
      </c>
      <c r="G421" s="3">
        <f t="shared" si="231"/>
        <v>75</v>
      </c>
    </row>
    <row r="422" spans="2:7" x14ac:dyDescent="0.25">
      <c r="C422" s="9" t="s">
        <v>57</v>
      </c>
      <c r="D422" s="10">
        <f>D421/D420-1</f>
        <v>0</v>
      </c>
      <c r="E422" s="10">
        <f>E421/E420-1</f>
        <v>0</v>
      </c>
      <c r="F422" s="10">
        <f>F421/F420-1</f>
        <v>0</v>
      </c>
      <c r="G422" s="10">
        <f>G421/G420-1</f>
        <v>0</v>
      </c>
    </row>
    <row r="423" spans="2:7" x14ac:dyDescent="0.25">
      <c r="C423" s="4" t="s">
        <v>11</v>
      </c>
      <c r="D423" s="11">
        <f>PE_M</f>
        <v>-1.5</v>
      </c>
      <c r="E423" s="11">
        <f>PE_M</f>
        <v>-1.5</v>
      </c>
      <c r="F423" s="11">
        <f>PE_M</f>
        <v>-1.5</v>
      </c>
      <c r="G423" s="11">
        <f>PE_FC</f>
        <v>-1.5</v>
      </c>
    </row>
    <row r="424" spans="2:7" ht="15" x14ac:dyDescent="0.3">
      <c r="C424" s="14" t="s">
        <v>8</v>
      </c>
      <c r="D424" s="14">
        <f>D422*D402*D423</f>
        <v>0</v>
      </c>
      <c r="E424" s="14">
        <f t="shared" ref="E424" si="232">E422*E402*E423</f>
        <v>0</v>
      </c>
      <c r="F424" s="14">
        <f t="shared" ref="F424" si="233">F422*F402*F423</f>
        <v>0</v>
      </c>
      <c r="G424" s="14">
        <f t="shared" ref="G424" si="234">G422*G402*G423</f>
        <v>0</v>
      </c>
    </row>
    <row r="426" spans="2:7" x14ac:dyDescent="0.25">
      <c r="B426" s="7" t="s">
        <v>10</v>
      </c>
      <c r="C426" s="3" t="s">
        <v>58</v>
      </c>
      <c r="D426">
        <v>46</v>
      </c>
      <c r="E426">
        <v>40</v>
      </c>
      <c r="F426">
        <v>40</v>
      </c>
      <c r="G426">
        <v>105</v>
      </c>
    </row>
    <row r="427" spans="2:7" x14ac:dyDescent="0.25">
      <c r="C427" s="6" t="s">
        <v>71</v>
      </c>
      <c r="D427" s="1">
        <v>46</v>
      </c>
      <c r="E427" s="1">
        <v>40</v>
      </c>
      <c r="F427" s="1">
        <v>40</v>
      </c>
      <c r="G427" s="1">
        <v>105</v>
      </c>
    </row>
    <row r="428" spans="2:7" x14ac:dyDescent="0.25">
      <c r="C428" s="3" t="s">
        <v>59</v>
      </c>
      <c r="D428" s="3">
        <f>D426/D404*100</f>
        <v>46</v>
      </c>
      <c r="E428" s="3">
        <f t="shared" ref="E428:G428" si="235">E426/E404*100</f>
        <v>40</v>
      </c>
      <c r="F428" s="3">
        <f t="shared" si="235"/>
        <v>40</v>
      </c>
      <c r="G428" s="3">
        <f t="shared" si="235"/>
        <v>105</v>
      </c>
    </row>
    <row r="429" spans="2:7" x14ac:dyDescent="0.25">
      <c r="C429" s="8" t="s">
        <v>67</v>
      </c>
      <c r="D429" s="3">
        <f>D427/D405*100</f>
        <v>46</v>
      </c>
      <c r="E429" s="3">
        <f t="shared" ref="E429:G429" si="236">E427/E405*100</f>
        <v>40</v>
      </c>
      <c r="F429" s="3">
        <f t="shared" si="236"/>
        <v>40</v>
      </c>
      <c r="G429" s="3">
        <f t="shared" si="236"/>
        <v>105</v>
      </c>
    </row>
    <row r="430" spans="2:7" x14ac:dyDescent="0.25">
      <c r="C430" s="9" t="s">
        <v>14</v>
      </c>
      <c r="D430" s="10">
        <f>D429/D428-1</f>
        <v>0</v>
      </c>
      <c r="E430" s="10">
        <f>E429/E428-1</f>
        <v>0</v>
      </c>
      <c r="F430" s="10">
        <f>F429/F428-1</f>
        <v>0</v>
      </c>
      <c r="G430" s="10">
        <f>G429/G428-1</f>
        <v>0</v>
      </c>
    </row>
    <row r="431" spans="2:7" x14ac:dyDescent="0.25">
      <c r="C431" s="4" t="s">
        <v>12</v>
      </c>
      <c r="D431" s="11">
        <f>AdSens_M</f>
        <v>0.2</v>
      </c>
      <c r="E431" s="11">
        <f>AdSens_M</f>
        <v>0.2</v>
      </c>
      <c r="F431" s="11">
        <f>AdSens_M</f>
        <v>0.2</v>
      </c>
      <c r="G431" s="11">
        <f>AdSens_FC</f>
        <v>0.2</v>
      </c>
    </row>
    <row r="432" spans="2:7" ht="15" x14ac:dyDescent="0.3">
      <c r="C432" s="14" t="s">
        <v>8</v>
      </c>
      <c r="D432" s="14">
        <f>D430*D402*D431</f>
        <v>0</v>
      </c>
      <c r="E432" s="14">
        <f t="shared" ref="E432" si="237">E430*E402*E431</f>
        <v>0</v>
      </c>
      <c r="F432" s="14">
        <f t="shared" ref="F432" si="238">F430*F402*F431</f>
        <v>0</v>
      </c>
      <c r="G432" s="14">
        <f t="shared" ref="G432" si="239">G430*G402*G431</f>
        <v>0</v>
      </c>
    </row>
    <row r="434" spans="2:7" x14ac:dyDescent="0.25">
      <c r="B434" s="7" t="s">
        <v>13</v>
      </c>
      <c r="C434" s="3" t="s">
        <v>53</v>
      </c>
      <c r="D434">
        <v>3000</v>
      </c>
      <c r="E434">
        <v>3000</v>
      </c>
      <c r="F434">
        <v>3000</v>
      </c>
      <c r="G434">
        <v>8941</v>
      </c>
    </row>
    <row r="435" spans="2:7" x14ac:dyDescent="0.25">
      <c r="C435" s="6" t="s">
        <v>72</v>
      </c>
      <c r="D435" s="1">
        <v>3000</v>
      </c>
      <c r="E435" s="1">
        <v>3000</v>
      </c>
      <c r="F435" s="1">
        <v>3000</v>
      </c>
      <c r="G435" s="1">
        <v>8941</v>
      </c>
    </row>
    <row r="436" spans="2:7" x14ac:dyDescent="0.25">
      <c r="C436" s="3" t="s">
        <v>60</v>
      </c>
      <c r="D436" s="3">
        <f>D434/D404*100</f>
        <v>3000</v>
      </c>
      <c r="E436" s="3">
        <f t="shared" ref="E436:G436" si="240">E434/E404*100</f>
        <v>3000</v>
      </c>
      <c r="F436" s="3">
        <f t="shared" si="240"/>
        <v>3000</v>
      </c>
      <c r="G436" s="3">
        <f t="shared" si="240"/>
        <v>8941</v>
      </c>
    </row>
    <row r="437" spans="2:7" x14ac:dyDescent="0.25">
      <c r="C437" s="8" t="s">
        <v>68</v>
      </c>
      <c r="D437" s="3">
        <f>D435/D405*100</f>
        <v>3000</v>
      </c>
      <c r="E437" s="3">
        <f t="shared" ref="E437:G437" si="241">E435/E405*100</f>
        <v>3000</v>
      </c>
      <c r="F437" s="3">
        <f t="shared" si="241"/>
        <v>3000</v>
      </c>
      <c r="G437" s="3">
        <f t="shared" si="241"/>
        <v>8941</v>
      </c>
    </row>
    <row r="438" spans="2:7" x14ac:dyDescent="0.25">
      <c r="C438" s="9" t="s">
        <v>28</v>
      </c>
      <c r="D438" s="10">
        <f>D437/D436-1</f>
        <v>0</v>
      </c>
      <c r="E438" s="10">
        <f>E437/E436-1</f>
        <v>0</v>
      </c>
      <c r="F438" s="10">
        <f>F437/F436-1</f>
        <v>0</v>
      </c>
      <c r="G438" s="10">
        <f>G437/G436-1</f>
        <v>0</v>
      </c>
    </row>
    <row r="439" spans="2:7" x14ac:dyDescent="0.25">
      <c r="C439" s="4" t="s">
        <v>18</v>
      </c>
      <c r="D439" s="11">
        <f>AdSens_M</f>
        <v>0.2</v>
      </c>
      <c r="E439" s="11">
        <f>AdSens_M</f>
        <v>0.2</v>
      </c>
      <c r="F439" s="11">
        <f>AdSens_M</f>
        <v>0.2</v>
      </c>
      <c r="G439" s="11">
        <f>AdSens_FC</f>
        <v>0.2</v>
      </c>
    </row>
    <row r="440" spans="2:7" ht="15" x14ac:dyDescent="0.3">
      <c r="C440" s="14" t="s">
        <v>8</v>
      </c>
      <c r="D440" s="14">
        <f>D438*D402*D439</f>
        <v>0</v>
      </c>
      <c r="E440" s="14">
        <f t="shared" ref="E440" si="242">E438*E402*E439</f>
        <v>0</v>
      </c>
      <c r="F440" s="14">
        <f t="shared" ref="F440" si="243">F438*F402*F439</f>
        <v>0</v>
      </c>
      <c r="G440" s="14">
        <f t="shared" ref="G440" si="244">G438*G402*G439</f>
        <v>0</v>
      </c>
    </row>
    <row r="442" spans="2:7" x14ac:dyDescent="0.25">
      <c r="B442" s="7" t="s">
        <v>15</v>
      </c>
      <c r="C442" s="3" t="s">
        <v>52</v>
      </c>
      <c r="D442">
        <v>20</v>
      </c>
      <c r="E442">
        <v>20</v>
      </c>
      <c r="F442">
        <v>20</v>
      </c>
      <c r="G442">
        <v>60</v>
      </c>
    </row>
    <row r="443" spans="2:7" x14ac:dyDescent="0.25">
      <c r="C443" s="6" t="s">
        <v>73</v>
      </c>
      <c r="D443" s="1">
        <v>20</v>
      </c>
      <c r="E443" s="1">
        <v>20</v>
      </c>
      <c r="F443" s="1">
        <v>20</v>
      </c>
      <c r="G443" s="1">
        <v>60</v>
      </c>
    </row>
    <row r="444" spans="2:7" x14ac:dyDescent="0.25">
      <c r="C444" s="3" t="s">
        <v>61</v>
      </c>
      <c r="D444" s="3">
        <f>D442/D404*100</f>
        <v>20</v>
      </c>
      <c r="E444" s="3">
        <f t="shared" ref="E444:G444" si="245">E442/E404*100</f>
        <v>20</v>
      </c>
      <c r="F444" s="3">
        <f t="shared" si="245"/>
        <v>20</v>
      </c>
      <c r="G444" s="3">
        <f t="shared" si="245"/>
        <v>60</v>
      </c>
    </row>
    <row r="445" spans="2:7" x14ac:dyDescent="0.25">
      <c r="C445" s="8" t="s">
        <v>69</v>
      </c>
      <c r="D445" s="3">
        <f>D443/D405*100</f>
        <v>20</v>
      </c>
      <c r="E445" s="3">
        <f t="shared" ref="E445:G445" si="246">E443/E405*100</f>
        <v>20</v>
      </c>
      <c r="F445" s="3">
        <f t="shared" si="246"/>
        <v>20</v>
      </c>
      <c r="G445" s="3">
        <f t="shared" si="246"/>
        <v>60</v>
      </c>
    </row>
    <row r="446" spans="2:7" x14ac:dyDescent="0.25">
      <c r="C446" s="9" t="s">
        <v>29</v>
      </c>
      <c r="D446" s="10">
        <f>D445/D444-1</f>
        <v>0</v>
      </c>
      <c r="E446" s="10">
        <f>E445/E444-1</f>
        <v>0</v>
      </c>
      <c r="F446" s="10">
        <f>F445/F444-1</f>
        <v>0</v>
      </c>
      <c r="G446" s="10">
        <f>G445/G444-1</f>
        <v>0</v>
      </c>
    </row>
    <row r="447" spans="2:7" x14ac:dyDescent="0.25">
      <c r="C447" s="4" t="s">
        <v>19</v>
      </c>
      <c r="D447" s="11">
        <f>ComSens_M</f>
        <v>0.2</v>
      </c>
      <c r="E447" s="11">
        <f>ComSens_M</f>
        <v>0.2</v>
      </c>
      <c r="F447" s="11">
        <f>ComSens_M</f>
        <v>0.2</v>
      </c>
      <c r="G447" s="11">
        <f>ComSens_FC</f>
        <v>0.2</v>
      </c>
    </row>
    <row r="448" spans="2:7" ht="15" x14ac:dyDescent="0.3">
      <c r="C448" s="14" t="s">
        <v>8</v>
      </c>
      <c r="D448" s="14">
        <f>D446*D402*D447</f>
        <v>0</v>
      </c>
      <c r="E448" s="14">
        <f t="shared" ref="E448" si="247">E446*E402*E447</f>
        <v>0</v>
      </c>
      <c r="F448" s="14">
        <f t="shared" ref="F448" si="248">F446*F402*F447</f>
        <v>0</v>
      </c>
      <c r="G448" s="14">
        <f t="shared" ref="G448" si="249">G446*G402*G447</f>
        <v>0</v>
      </c>
    </row>
    <row r="450" spans="2:7" x14ac:dyDescent="0.25">
      <c r="B450" s="7" t="s">
        <v>16</v>
      </c>
      <c r="C450" s="3" t="s">
        <v>51</v>
      </c>
      <c r="D450">
        <v>10</v>
      </c>
      <c r="E450">
        <v>10</v>
      </c>
      <c r="F450">
        <v>10</v>
      </c>
      <c r="G450">
        <v>45</v>
      </c>
    </row>
    <row r="451" spans="2:7" x14ac:dyDescent="0.25">
      <c r="C451" s="6" t="s">
        <v>70</v>
      </c>
      <c r="D451">
        <v>10</v>
      </c>
      <c r="E451">
        <v>10</v>
      </c>
      <c r="F451">
        <v>10</v>
      </c>
      <c r="G451">
        <v>45</v>
      </c>
    </row>
    <row r="452" spans="2:7" x14ac:dyDescent="0.25">
      <c r="C452" s="9" t="s">
        <v>33</v>
      </c>
      <c r="D452" s="10">
        <f>D451/D450-1</f>
        <v>0</v>
      </c>
      <c r="E452" s="10">
        <f t="shared" ref="E452" si="250">E451/E450-1</f>
        <v>0</v>
      </c>
      <c r="F452" s="10">
        <f t="shared" ref="F452" si="251">F451/F450-1</f>
        <v>0</v>
      </c>
      <c r="G452" s="10">
        <f t="shared" ref="G452" si="252">G451/G450-1</f>
        <v>0</v>
      </c>
    </row>
    <row r="453" spans="2:7" x14ac:dyDescent="0.25">
      <c r="C453" s="4" t="s">
        <v>17</v>
      </c>
      <c r="D453" s="11">
        <v>0.1</v>
      </c>
      <c r="E453" s="11">
        <v>0.1</v>
      </c>
      <c r="F453" s="11">
        <v>0.1</v>
      </c>
      <c r="G453" s="11">
        <v>0.1</v>
      </c>
    </row>
    <row r="454" spans="2:7" ht="15" x14ac:dyDescent="0.3">
      <c r="C454" s="14" t="s">
        <v>8</v>
      </c>
      <c r="D454" s="14">
        <f>D452*D402*D453</f>
        <v>0</v>
      </c>
      <c r="E454" s="14">
        <f t="shared" ref="E454" si="253">E452*E402*E453</f>
        <v>0</v>
      </c>
      <c r="F454" s="14">
        <f t="shared" ref="F454" si="254">F452*F402*F453</f>
        <v>0</v>
      </c>
      <c r="G454" s="14">
        <f t="shared" ref="G454" si="255">G452*G402*G453</f>
        <v>0</v>
      </c>
    </row>
    <row r="456" spans="2:7" x14ac:dyDescent="0.25">
      <c r="B456" s="7" t="s">
        <v>24</v>
      </c>
      <c r="C456" s="3" t="s">
        <v>49</v>
      </c>
      <c r="D456">
        <v>5</v>
      </c>
      <c r="E456">
        <v>5</v>
      </c>
      <c r="F456">
        <v>5</v>
      </c>
      <c r="G456">
        <v>5</v>
      </c>
    </row>
    <row r="457" spans="2:7" x14ac:dyDescent="0.25">
      <c r="C457" s="6" t="s">
        <v>50</v>
      </c>
      <c r="D457" s="1">
        <v>5</v>
      </c>
      <c r="E457" s="1">
        <v>5</v>
      </c>
      <c r="F457" s="1">
        <v>5</v>
      </c>
      <c r="G457" s="1">
        <v>5</v>
      </c>
    </row>
    <row r="458" spans="2:7" x14ac:dyDescent="0.25">
      <c r="C458" s="9" t="s">
        <v>34</v>
      </c>
      <c r="D458" s="10">
        <f>D457/D456-1</f>
        <v>0</v>
      </c>
      <c r="E458" s="10">
        <f t="shared" ref="E458" si="256">E457/E456-1</f>
        <v>0</v>
      </c>
      <c r="F458" s="10">
        <f t="shared" ref="F458" si="257">F457/F456-1</f>
        <v>0</v>
      </c>
      <c r="G458" s="10">
        <f t="shared" ref="G458" si="258">G457/G456-1</f>
        <v>0</v>
      </c>
    </row>
    <row r="459" spans="2:7" x14ac:dyDescent="0.25">
      <c r="C459" s="4" t="s">
        <v>35</v>
      </c>
      <c r="D459" s="11">
        <f>CmpSens_M</f>
        <v>-0.5</v>
      </c>
      <c r="E459" s="11">
        <f>CmpSens_M</f>
        <v>-0.5</v>
      </c>
      <c r="F459" s="11">
        <f>CmpSens_M</f>
        <v>-0.5</v>
      </c>
      <c r="G459" s="11">
        <f>CmpSens_FC</f>
        <v>-0.5</v>
      </c>
    </row>
    <row r="460" spans="2:7" ht="15" x14ac:dyDescent="0.3">
      <c r="C460" s="14" t="s">
        <v>8</v>
      </c>
      <c r="D460" s="14">
        <f>D458*D402*D459</f>
        <v>0</v>
      </c>
      <c r="E460" s="14">
        <f t="shared" ref="E460" si="259">E458*E402*E459</f>
        <v>0</v>
      </c>
      <c r="F460" s="14">
        <f t="shared" ref="F460" si="260">F458*F402*F459</f>
        <v>0</v>
      </c>
      <c r="G460" s="14">
        <f t="shared" ref="G460" si="261">G458*G402*G459</f>
        <v>0</v>
      </c>
    </row>
    <row r="462" spans="2:7" x14ac:dyDescent="0.25">
      <c r="B462" s="7" t="s">
        <v>30</v>
      </c>
      <c r="C462" s="6" t="s">
        <v>36</v>
      </c>
      <c r="D462" s="1" t="s">
        <v>43</v>
      </c>
    </row>
    <row r="463" spans="2:7" x14ac:dyDescent="0.25">
      <c r="C463" s="4" t="s">
        <v>32</v>
      </c>
      <c r="D463" s="11">
        <f>NewSens_M</f>
        <v>7.0000000000000007E-2</v>
      </c>
      <c r="E463" s="11">
        <f>NewSens_M</f>
        <v>7.0000000000000007E-2</v>
      </c>
      <c r="F463" s="11">
        <f>NewSens_M</f>
        <v>7.0000000000000007E-2</v>
      </c>
      <c r="G463" s="11">
        <f>NewSens_FC</f>
        <v>7.0000000000000007E-2</v>
      </c>
    </row>
    <row r="464" spans="2:7" ht="15" x14ac:dyDescent="0.3">
      <c r="C464" s="14" t="s">
        <v>8</v>
      </c>
      <c r="D464" s="14">
        <f>IF($D462="y",D402*NewSens_M,0)</f>
        <v>0</v>
      </c>
      <c r="E464" s="14">
        <f>IF($D462="y",E402*NewSens_M,0)</f>
        <v>0</v>
      </c>
      <c r="F464" s="14">
        <f>IF($D462="y",F402*NewSens_M,0)</f>
        <v>0</v>
      </c>
      <c r="G464" s="14">
        <f>IF($D462="y",G402*NewSens_M,0)</f>
        <v>0</v>
      </c>
    </row>
    <row r="466" spans="2:7" x14ac:dyDescent="0.25">
      <c r="B466" s="7" t="s">
        <v>42</v>
      </c>
      <c r="C466" s="3" t="s">
        <v>38</v>
      </c>
      <c r="D466">
        <v>2</v>
      </c>
      <c r="E466">
        <v>2</v>
      </c>
      <c r="F466">
        <v>2</v>
      </c>
      <c r="G466">
        <v>2</v>
      </c>
    </row>
    <row r="467" spans="2:7" x14ac:dyDescent="0.25">
      <c r="B467" s="7"/>
      <c r="C467" s="3" t="s">
        <v>37</v>
      </c>
      <c r="D467">
        <v>2</v>
      </c>
      <c r="E467">
        <v>2</v>
      </c>
      <c r="F467">
        <v>2</v>
      </c>
      <c r="G467">
        <v>2</v>
      </c>
    </row>
    <row r="468" spans="2:7" x14ac:dyDescent="0.25">
      <c r="C468" s="6" t="s">
        <v>39</v>
      </c>
      <c r="D468" s="1">
        <v>2</v>
      </c>
      <c r="E468" s="1">
        <v>2</v>
      </c>
      <c r="F468" s="1">
        <v>2</v>
      </c>
      <c r="G468" s="1">
        <v>2</v>
      </c>
    </row>
    <row r="469" spans="2:7" x14ac:dyDescent="0.25">
      <c r="C469" s="6" t="s">
        <v>40</v>
      </c>
      <c r="D469" s="1">
        <v>2</v>
      </c>
      <c r="E469" s="1">
        <v>2</v>
      </c>
      <c r="F469" s="1">
        <v>2</v>
      </c>
      <c r="G469" s="1">
        <v>2</v>
      </c>
    </row>
    <row r="470" spans="2:7" x14ac:dyDescent="0.25">
      <c r="C470" s="9" t="s">
        <v>41</v>
      </c>
      <c r="D470" s="13">
        <f>SUM(D468:D469)-SUM(D466:D467)</f>
        <v>0</v>
      </c>
      <c r="E470" s="13">
        <f t="shared" ref="E470" si="262">SUM(E468:E469)-SUM(E466:E467)</f>
        <v>0</v>
      </c>
      <c r="F470" s="13">
        <f t="shared" ref="F470" si="263">SUM(F468:F469)-SUM(F466:F467)</f>
        <v>0</v>
      </c>
      <c r="G470" s="13">
        <f t="shared" ref="G470" si="264">SUM(G468:G469)-SUM(G466:G467)</f>
        <v>0</v>
      </c>
    </row>
    <row r="471" spans="2:7" x14ac:dyDescent="0.25">
      <c r="C471" s="4" t="s">
        <v>17</v>
      </c>
      <c r="D471" s="11">
        <f>ChgSens_M</f>
        <v>0.1</v>
      </c>
      <c r="E471" s="11">
        <f>ChgSens_M</f>
        <v>0.1</v>
      </c>
      <c r="F471" s="11">
        <f>ChgSens_M</f>
        <v>0.1</v>
      </c>
      <c r="G471" s="11">
        <f>ChgSens_FC</f>
        <v>0.1</v>
      </c>
    </row>
    <row r="472" spans="2:7" ht="15" x14ac:dyDescent="0.3">
      <c r="C472" s="14" t="s">
        <v>8</v>
      </c>
      <c r="D472" s="14">
        <f>IF($D462="y",D470*D402*D471,0)</f>
        <v>0</v>
      </c>
      <c r="E472" s="14">
        <f t="shared" ref="E472" si="265">IF($D462="y",E470*E402*E471,0)</f>
        <v>0</v>
      </c>
      <c r="F472" s="14">
        <f t="shared" ref="F472" si="266">IF($D462="y",F470*F402*F471,0)</f>
        <v>0</v>
      </c>
      <c r="G472" s="14">
        <f t="shared" ref="G472" si="267">IF($D462="y",G470*G402*G471,0)</f>
        <v>0</v>
      </c>
    </row>
    <row r="475" spans="2:7" ht="15" x14ac:dyDescent="0.3">
      <c r="C475" s="14" t="s">
        <v>44</v>
      </c>
      <c r="D475" s="14">
        <f>ROUND(D472+D464+D460+D454+D448+D440+D432+D424+D416+D412,0)</f>
        <v>8</v>
      </c>
      <c r="E475" s="14">
        <f t="shared" ref="E475:G475" si="268">ROUND(E472+E464+E460+E454+E448+E440+E432+E424+E416+E412,0)</f>
        <v>8</v>
      </c>
      <c r="F475" s="14">
        <f t="shared" si="268"/>
        <v>8</v>
      </c>
      <c r="G475" s="14">
        <f t="shared" si="268"/>
        <v>4</v>
      </c>
    </row>
    <row r="477" spans="2:7" x14ac:dyDescent="0.25">
      <c r="C477" s="15" t="str">
        <f>A401&amp;" FORECAST"</f>
        <v>4-2 FORECAST</v>
      </c>
      <c r="D477" s="15">
        <f>D475+D402</f>
        <v>87</v>
      </c>
      <c r="E477" s="15">
        <f t="shared" ref="E477:G477" si="269">E475+E402</f>
        <v>87</v>
      </c>
      <c r="F477" s="15">
        <f t="shared" si="269"/>
        <v>87</v>
      </c>
      <c r="G477" s="15">
        <f t="shared" si="269"/>
        <v>44</v>
      </c>
    </row>
    <row r="481" spans="1:7" x14ac:dyDescent="0.25">
      <c r="A481" s="2" t="s">
        <v>75</v>
      </c>
      <c r="D481" s="3" t="s">
        <v>2</v>
      </c>
      <c r="E481" s="3" t="s">
        <v>3</v>
      </c>
      <c r="F481" s="3" t="s">
        <v>4</v>
      </c>
      <c r="G481" s="3" t="s">
        <v>5</v>
      </c>
    </row>
    <row r="482" spans="1:7" x14ac:dyDescent="0.25">
      <c r="C482" s="3" t="s">
        <v>1</v>
      </c>
      <c r="D482" s="3">
        <f>D477</f>
        <v>87</v>
      </c>
      <c r="E482" s="3">
        <f t="shared" ref="E482:G482" si="270">E477</f>
        <v>87</v>
      </c>
      <c r="F482" s="3">
        <f t="shared" si="270"/>
        <v>87</v>
      </c>
      <c r="G482" s="3">
        <f t="shared" si="270"/>
        <v>44</v>
      </c>
    </row>
    <row r="484" spans="1:7" x14ac:dyDescent="0.25">
      <c r="C484" s="3" t="s">
        <v>62</v>
      </c>
      <c r="D484">
        <v>100</v>
      </c>
      <c r="E484">
        <v>100</v>
      </c>
      <c r="F484">
        <v>100</v>
      </c>
      <c r="G484">
        <v>100</v>
      </c>
    </row>
    <row r="485" spans="1:7" x14ac:dyDescent="0.25">
      <c r="C485" s="3" t="s">
        <v>63</v>
      </c>
      <c r="D485" s="1">
        <v>100</v>
      </c>
      <c r="E485" s="1">
        <v>100</v>
      </c>
      <c r="F485" s="1">
        <v>100</v>
      </c>
      <c r="G485" s="1">
        <v>100</v>
      </c>
    </row>
    <row r="489" spans="1:7" x14ac:dyDescent="0.25">
      <c r="B489" s="7" t="s">
        <v>6</v>
      </c>
      <c r="C489" s="3" t="s">
        <v>54</v>
      </c>
      <c r="D489">
        <v>100</v>
      </c>
      <c r="E489">
        <v>100</v>
      </c>
      <c r="F489">
        <v>100</v>
      </c>
      <c r="G489">
        <v>100</v>
      </c>
    </row>
    <row r="490" spans="1:7" x14ac:dyDescent="0.25">
      <c r="C490" s="3" t="s">
        <v>64</v>
      </c>
      <c r="D490">
        <v>100</v>
      </c>
      <c r="E490">
        <v>100</v>
      </c>
      <c r="F490">
        <v>100</v>
      </c>
      <c r="G490">
        <v>100</v>
      </c>
    </row>
    <row r="491" spans="1:7" x14ac:dyDescent="0.25">
      <c r="C491" s="4" t="s">
        <v>7</v>
      </c>
      <c r="D491" s="5">
        <f>D490/D489-1</f>
        <v>0</v>
      </c>
      <c r="E491" s="5">
        <f>E490/E489-1</f>
        <v>0</v>
      </c>
      <c r="F491" s="5">
        <f>F490/F489-1</f>
        <v>0</v>
      </c>
      <c r="G491" s="5">
        <f>G490/G489-1</f>
        <v>0</v>
      </c>
    </row>
    <row r="492" spans="1:7" ht="15" x14ac:dyDescent="0.3">
      <c r="C492" s="14" t="s">
        <v>8</v>
      </c>
      <c r="D492" s="14">
        <f>D491*D482</f>
        <v>0</v>
      </c>
      <c r="E492" s="14">
        <f t="shared" ref="E492" si="271">E491*E482</f>
        <v>0</v>
      </c>
      <c r="F492" s="14">
        <f t="shared" ref="F492" si="272">F491*F482</f>
        <v>0</v>
      </c>
      <c r="G492" s="14">
        <f t="shared" ref="G492" si="273">G491*G482</f>
        <v>0</v>
      </c>
    </row>
    <row r="494" spans="1:7" x14ac:dyDescent="0.25">
      <c r="B494" s="7" t="s">
        <v>25</v>
      </c>
      <c r="C494" s="3" t="s">
        <v>26</v>
      </c>
      <c r="D494" s="1">
        <f>D414+1</f>
        <v>15</v>
      </c>
    </row>
    <row r="495" spans="1:7" x14ac:dyDescent="0.25">
      <c r="B495" s="7"/>
      <c r="C495" s="4" t="s">
        <v>27</v>
      </c>
      <c r="D495" s="4">
        <f>seasonal_adjustment($D494)</f>
        <v>-9.9009900990098987E-2</v>
      </c>
      <c r="E495" s="4">
        <f t="shared" ref="E495" si="274">seasonal_adjustment($D494)</f>
        <v>-9.9009900990098987E-2</v>
      </c>
      <c r="F495" s="4">
        <f t="shared" ref="F495" si="275">seasonal_adjustment($D494)</f>
        <v>-9.9009900990098987E-2</v>
      </c>
      <c r="G495" s="4">
        <f t="shared" ref="G495" si="276">seasonal_adjustment($D494)</f>
        <v>-9.9009900990098987E-2</v>
      </c>
    </row>
    <row r="496" spans="1:7" ht="15" x14ac:dyDescent="0.3">
      <c r="C496" s="14" t="s">
        <v>8</v>
      </c>
      <c r="D496" s="14">
        <f>D495*D482</f>
        <v>-8.6138613861386126</v>
      </c>
      <c r="E496" s="14">
        <f t="shared" ref="E496" si="277">E495*E482</f>
        <v>-8.6138613861386126</v>
      </c>
      <c r="F496" s="14">
        <f t="shared" ref="F496" si="278">F495*F482</f>
        <v>-8.6138613861386126</v>
      </c>
      <c r="G496" s="14">
        <f t="shared" ref="G496" si="279">G495*G482</f>
        <v>-4.356435643564355</v>
      </c>
    </row>
    <row r="498" spans="2:7" x14ac:dyDescent="0.25">
      <c r="B498" s="7" t="s">
        <v>9</v>
      </c>
      <c r="C498" s="3" t="s">
        <v>55</v>
      </c>
      <c r="D498">
        <v>10</v>
      </c>
      <c r="E498">
        <v>10</v>
      </c>
      <c r="F498">
        <v>10</v>
      </c>
      <c r="G498">
        <v>75</v>
      </c>
    </row>
    <row r="499" spans="2:7" x14ac:dyDescent="0.25">
      <c r="C499" s="6" t="s">
        <v>65</v>
      </c>
      <c r="D499" s="1">
        <v>10</v>
      </c>
      <c r="E499" s="1">
        <v>10</v>
      </c>
      <c r="F499" s="1">
        <v>10</v>
      </c>
      <c r="G499" s="1">
        <v>75</v>
      </c>
    </row>
    <row r="500" spans="2:7" x14ac:dyDescent="0.25">
      <c r="C500" s="3" t="s">
        <v>56</v>
      </c>
      <c r="D500" s="3">
        <f>D498/D484*100</f>
        <v>10</v>
      </c>
      <c r="E500" s="3">
        <f t="shared" ref="E500:G500" si="280">E498/E484*100</f>
        <v>10</v>
      </c>
      <c r="F500" s="3">
        <f t="shared" si="280"/>
        <v>10</v>
      </c>
      <c r="G500" s="3">
        <f t="shared" si="280"/>
        <v>75</v>
      </c>
    </row>
    <row r="501" spans="2:7" x14ac:dyDescent="0.25">
      <c r="C501" s="8" t="s">
        <v>66</v>
      </c>
      <c r="D501" s="3">
        <f>D499/D485*100</f>
        <v>10</v>
      </c>
      <c r="E501" s="3">
        <f t="shared" ref="E501:G501" si="281">E499/E485*100</f>
        <v>10</v>
      </c>
      <c r="F501" s="3">
        <f t="shared" si="281"/>
        <v>10</v>
      </c>
      <c r="G501" s="3">
        <f t="shared" si="281"/>
        <v>75</v>
      </c>
    </row>
    <row r="502" spans="2:7" x14ac:dyDescent="0.25">
      <c r="C502" s="9" t="s">
        <v>57</v>
      </c>
      <c r="D502" s="10">
        <f>D501/D500-1</f>
        <v>0</v>
      </c>
      <c r="E502" s="10">
        <f>E501/E500-1</f>
        <v>0</v>
      </c>
      <c r="F502" s="10">
        <f>F501/F500-1</f>
        <v>0</v>
      </c>
      <c r="G502" s="10">
        <f>G501/G500-1</f>
        <v>0</v>
      </c>
    </row>
    <row r="503" spans="2:7" x14ac:dyDescent="0.25">
      <c r="C503" s="4" t="s">
        <v>11</v>
      </c>
      <c r="D503" s="11">
        <f>PE_M</f>
        <v>-1.5</v>
      </c>
      <c r="E503" s="11">
        <f>PE_M</f>
        <v>-1.5</v>
      </c>
      <c r="F503" s="11">
        <f>PE_M</f>
        <v>-1.5</v>
      </c>
      <c r="G503" s="11">
        <f>PE_FC</f>
        <v>-1.5</v>
      </c>
    </row>
    <row r="504" spans="2:7" ht="15" x14ac:dyDescent="0.3">
      <c r="C504" s="14" t="s">
        <v>8</v>
      </c>
      <c r="D504" s="14">
        <f>D502*D482*D503</f>
        <v>0</v>
      </c>
      <c r="E504" s="14">
        <f t="shared" ref="E504" si="282">E502*E482*E503</f>
        <v>0</v>
      </c>
      <c r="F504" s="14">
        <f t="shared" ref="F504" si="283">F502*F482*F503</f>
        <v>0</v>
      </c>
      <c r="G504" s="14">
        <f t="shared" ref="G504" si="284">G502*G482*G503</f>
        <v>0</v>
      </c>
    </row>
    <row r="506" spans="2:7" x14ac:dyDescent="0.25">
      <c r="B506" s="7" t="s">
        <v>10</v>
      </c>
      <c r="C506" s="3" t="s">
        <v>58</v>
      </c>
      <c r="D506">
        <v>46</v>
      </c>
      <c r="E506">
        <v>40</v>
      </c>
      <c r="F506">
        <v>40</v>
      </c>
      <c r="G506">
        <v>105</v>
      </c>
    </row>
    <row r="507" spans="2:7" x14ac:dyDescent="0.25">
      <c r="C507" s="6" t="s">
        <v>71</v>
      </c>
      <c r="D507" s="1">
        <v>46</v>
      </c>
      <c r="E507" s="1">
        <v>40</v>
      </c>
      <c r="F507" s="1">
        <v>40</v>
      </c>
      <c r="G507" s="1">
        <v>105</v>
      </c>
    </row>
    <row r="508" spans="2:7" x14ac:dyDescent="0.25">
      <c r="C508" s="3" t="s">
        <v>59</v>
      </c>
      <c r="D508" s="3">
        <f>D506/D484*100</f>
        <v>46</v>
      </c>
      <c r="E508" s="3">
        <f t="shared" ref="E508:G508" si="285">E506/E484*100</f>
        <v>40</v>
      </c>
      <c r="F508" s="3">
        <f t="shared" si="285"/>
        <v>40</v>
      </c>
      <c r="G508" s="3">
        <f t="shared" si="285"/>
        <v>105</v>
      </c>
    </row>
    <row r="509" spans="2:7" x14ac:dyDescent="0.25">
      <c r="C509" s="8" t="s">
        <v>67</v>
      </c>
      <c r="D509" s="3">
        <f>D507/D485*100</f>
        <v>46</v>
      </c>
      <c r="E509" s="3">
        <f t="shared" ref="E509:G509" si="286">E507/E485*100</f>
        <v>40</v>
      </c>
      <c r="F509" s="3">
        <f t="shared" si="286"/>
        <v>40</v>
      </c>
      <c r="G509" s="3">
        <f t="shared" si="286"/>
        <v>105</v>
      </c>
    </row>
    <row r="510" spans="2:7" x14ac:dyDescent="0.25">
      <c r="C510" s="9" t="s">
        <v>14</v>
      </c>
      <c r="D510" s="10">
        <f>D509/D508-1</f>
        <v>0</v>
      </c>
      <c r="E510" s="10">
        <f>E509/E508-1</f>
        <v>0</v>
      </c>
      <c r="F510" s="10">
        <f>F509/F508-1</f>
        <v>0</v>
      </c>
      <c r="G510" s="10">
        <f>G509/G508-1</f>
        <v>0</v>
      </c>
    </row>
    <row r="511" spans="2:7" x14ac:dyDescent="0.25">
      <c r="C511" s="4" t="s">
        <v>12</v>
      </c>
      <c r="D511" s="11">
        <f>AdSens_M</f>
        <v>0.2</v>
      </c>
      <c r="E511" s="11">
        <f>AdSens_M</f>
        <v>0.2</v>
      </c>
      <c r="F511" s="11">
        <f>AdSens_M</f>
        <v>0.2</v>
      </c>
      <c r="G511" s="11">
        <f>AdSens_FC</f>
        <v>0.2</v>
      </c>
    </row>
    <row r="512" spans="2:7" ht="15" x14ac:dyDescent="0.3">
      <c r="C512" s="14" t="s">
        <v>8</v>
      </c>
      <c r="D512" s="14">
        <f>D510*D482*D511</f>
        <v>0</v>
      </c>
      <c r="E512" s="14">
        <f t="shared" ref="E512" si="287">E510*E482*E511</f>
        <v>0</v>
      </c>
      <c r="F512" s="14">
        <f t="shared" ref="F512" si="288">F510*F482*F511</f>
        <v>0</v>
      </c>
      <c r="G512" s="14">
        <f t="shared" ref="G512" si="289">G510*G482*G511</f>
        <v>0</v>
      </c>
    </row>
    <row r="514" spans="2:7" x14ac:dyDescent="0.25">
      <c r="B514" s="7" t="s">
        <v>13</v>
      </c>
      <c r="C514" s="3" t="s">
        <v>53</v>
      </c>
      <c r="D514">
        <v>3000</v>
      </c>
      <c r="E514">
        <v>3000</v>
      </c>
      <c r="F514">
        <v>3000</v>
      </c>
      <c r="G514">
        <v>8941</v>
      </c>
    </row>
    <row r="515" spans="2:7" x14ac:dyDescent="0.25">
      <c r="C515" s="6" t="s">
        <v>72</v>
      </c>
      <c r="D515" s="1">
        <v>3000</v>
      </c>
      <c r="E515" s="1">
        <v>3000</v>
      </c>
      <c r="F515" s="1">
        <v>3000</v>
      </c>
      <c r="G515" s="1">
        <v>8941</v>
      </c>
    </row>
    <row r="516" spans="2:7" x14ac:dyDescent="0.25">
      <c r="C516" s="3" t="s">
        <v>60</v>
      </c>
      <c r="D516" s="3">
        <f>D514/D484*100</f>
        <v>3000</v>
      </c>
      <c r="E516" s="3">
        <f t="shared" ref="E516:G516" si="290">E514/E484*100</f>
        <v>3000</v>
      </c>
      <c r="F516" s="3">
        <f t="shared" si="290"/>
        <v>3000</v>
      </c>
      <c r="G516" s="3">
        <f t="shared" si="290"/>
        <v>8941</v>
      </c>
    </row>
    <row r="517" spans="2:7" x14ac:dyDescent="0.25">
      <c r="C517" s="8" t="s">
        <v>68</v>
      </c>
      <c r="D517" s="3">
        <f>D515/D485*100</f>
        <v>3000</v>
      </c>
      <c r="E517" s="3">
        <f t="shared" ref="E517:G517" si="291">E515/E485*100</f>
        <v>3000</v>
      </c>
      <c r="F517" s="3">
        <f t="shared" si="291"/>
        <v>3000</v>
      </c>
      <c r="G517" s="3">
        <f t="shared" si="291"/>
        <v>8941</v>
      </c>
    </row>
    <row r="518" spans="2:7" x14ac:dyDescent="0.25">
      <c r="C518" s="9" t="s">
        <v>28</v>
      </c>
      <c r="D518" s="10">
        <f>D517/D516-1</f>
        <v>0</v>
      </c>
      <c r="E518" s="10">
        <f>E517/E516-1</f>
        <v>0</v>
      </c>
      <c r="F518" s="10">
        <f>F517/F516-1</f>
        <v>0</v>
      </c>
      <c r="G518" s="10">
        <f>G517/G516-1</f>
        <v>0</v>
      </c>
    </row>
    <row r="519" spans="2:7" x14ac:dyDescent="0.25">
      <c r="C519" s="4" t="s">
        <v>18</v>
      </c>
      <c r="D519" s="11">
        <f>AdSens_M</f>
        <v>0.2</v>
      </c>
      <c r="E519" s="11">
        <f>AdSens_M</f>
        <v>0.2</v>
      </c>
      <c r="F519" s="11">
        <f>AdSens_M</f>
        <v>0.2</v>
      </c>
      <c r="G519" s="11">
        <f>AdSens_FC</f>
        <v>0.2</v>
      </c>
    </row>
    <row r="520" spans="2:7" ht="15" x14ac:dyDescent="0.3">
      <c r="C520" s="14" t="s">
        <v>8</v>
      </c>
      <c r="D520" s="14">
        <f>D518*D482*D519</f>
        <v>0</v>
      </c>
      <c r="E520" s="14">
        <f t="shared" ref="E520" si="292">E518*E482*E519</f>
        <v>0</v>
      </c>
      <c r="F520" s="14">
        <f t="shared" ref="F520" si="293">F518*F482*F519</f>
        <v>0</v>
      </c>
      <c r="G520" s="14">
        <f t="shared" ref="G520" si="294">G518*G482*G519</f>
        <v>0</v>
      </c>
    </row>
    <row r="522" spans="2:7" x14ac:dyDescent="0.25">
      <c r="B522" s="7" t="s">
        <v>15</v>
      </c>
      <c r="C522" s="3" t="s">
        <v>52</v>
      </c>
      <c r="D522">
        <v>20</v>
      </c>
      <c r="E522">
        <v>20</v>
      </c>
      <c r="F522">
        <v>20</v>
      </c>
      <c r="G522">
        <v>60</v>
      </c>
    </row>
    <row r="523" spans="2:7" x14ac:dyDescent="0.25">
      <c r="C523" s="6" t="s">
        <v>73</v>
      </c>
      <c r="D523" s="1">
        <v>20</v>
      </c>
      <c r="E523" s="1">
        <v>20</v>
      </c>
      <c r="F523" s="1">
        <v>20</v>
      </c>
      <c r="G523" s="1">
        <v>60</v>
      </c>
    </row>
    <row r="524" spans="2:7" x14ac:dyDescent="0.25">
      <c r="C524" s="3" t="s">
        <v>61</v>
      </c>
      <c r="D524" s="3">
        <f>D522/D484*100</f>
        <v>20</v>
      </c>
      <c r="E524" s="3">
        <f t="shared" ref="E524:G524" si="295">E522/E484*100</f>
        <v>20</v>
      </c>
      <c r="F524" s="3">
        <f t="shared" si="295"/>
        <v>20</v>
      </c>
      <c r="G524" s="3">
        <f t="shared" si="295"/>
        <v>60</v>
      </c>
    </row>
    <row r="525" spans="2:7" x14ac:dyDescent="0.25">
      <c r="C525" s="8" t="s">
        <v>69</v>
      </c>
      <c r="D525" s="3">
        <f>D523/D485*100</f>
        <v>20</v>
      </c>
      <c r="E525" s="3">
        <f t="shared" ref="E525:G525" si="296">E523/E485*100</f>
        <v>20</v>
      </c>
      <c r="F525" s="3">
        <f t="shared" si="296"/>
        <v>20</v>
      </c>
      <c r="G525" s="3">
        <f t="shared" si="296"/>
        <v>60</v>
      </c>
    </row>
    <row r="526" spans="2:7" x14ac:dyDescent="0.25">
      <c r="C526" s="9" t="s">
        <v>29</v>
      </c>
      <c r="D526" s="10">
        <f>D525/D524-1</f>
        <v>0</v>
      </c>
      <c r="E526" s="10">
        <f>E525/E524-1</f>
        <v>0</v>
      </c>
      <c r="F526" s="10">
        <f>F525/F524-1</f>
        <v>0</v>
      </c>
      <c r="G526" s="10">
        <f>G525/G524-1</f>
        <v>0</v>
      </c>
    </row>
    <row r="527" spans="2:7" x14ac:dyDescent="0.25">
      <c r="C527" s="4" t="s">
        <v>19</v>
      </c>
      <c r="D527" s="11">
        <f>ComSens_M</f>
        <v>0.2</v>
      </c>
      <c r="E527" s="11">
        <f>ComSens_M</f>
        <v>0.2</v>
      </c>
      <c r="F527" s="11">
        <f>ComSens_M</f>
        <v>0.2</v>
      </c>
      <c r="G527" s="11">
        <f>ComSens_FC</f>
        <v>0.2</v>
      </c>
    </row>
    <row r="528" spans="2:7" ht="15" x14ac:dyDescent="0.3">
      <c r="C528" s="14" t="s">
        <v>8</v>
      </c>
      <c r="D528" s="14">
        <f>D526*D482*D527</f>
        <v>0</v>
      </c>
      <c r="E528" s="14">
        <f t="shared" ref="E528" si="297">E526*E482*E527</f>
        <v>0</v>
      </c>
      <c r="F528" s="14">
        <f t="shared" ref="F528" si="298">F526*F482*F527</f>
        <v>0</v>
      </c>
      <c r="G528" s="14">
        <f t="shared" ref="G528" si="299">G526*G482*G527</f>
        <v>0</v>
      </c>
    </row>
    <row r="530" spans="2:7" x14ac:dyDescent="0.25">
      <c r="B530" s="7" t="s">
        <v>16</v>
      </c>
      <c r="C530" s="3" t="s">
        <v>51</v>
      </c>
      <c r="D530">
        <v>10</v>
      </c>
      <c r="E530">
        <v>10</v>
      </c>
      <c r="F530">
        <v>10</v>
      </c>
      <c r="G530">
        <v>45</v>
      </c>
    </row>
    <row r="531" spans="2:7" x14ac:dyDescent="0.25">
      <c r="C531" s="6" t="s">
        <v>70</v>
      </c>
      <c r="D531">
        <v>10</v>
      </c>
      <c r="E531">
        <v>10</v>
      </c>
      <c r="F531">
        <v>10</v>
      </c>
      <c r="G531">
        <v>45</v>
      </c>
    </row>
    <row r="532" spans="2:7" x14ac:dyDescent="0.25">
      <c r="C532" s="9" t="s">
        <v>33</v>
      </c>
      <c r="D532" s="10">
        <f>D531/D530-1</f>
        <v>0</v>
      </c>
      <c r="E532" s="10">
        <f t="shared" ref="E532" si="300">E531/E530-1</f>
        <v>0</v>
      </c>
      <c r="F532" s="10">
        <f t="shared" ref="F532" si="301">F531/F530-1</f>
        <v>0</v>
      </c>
      <c r="G532" s="10">
        <f t="shared" ref="G532" si="302">G531/G530-1</f>
        <v>0</v>
      </c>
    </row>
    <row r="533" spans="2:7" x14ac:dyDescent="0.25">
      <c r="C533" s="4" t="s">
        <v>17</v>
      </c>
      <c r="D533" s="11">
        <v>0.1</v>
      </c>
      <c r="E533" s="11">
        <v>0.1</v>
      </c>
      <c r="F533" s="11">
        <v>0.1</v>
      </c>
      <c r="G533" s="11">
        <v>0.1</v>
      </c>
    </row>
    <row r="534" spans="2:7" ht="15" x14ac:dyDescent="0.3">
      <c r="C534" s="14" t="s">
        <v>8</v>
      </c>
      <c r="D534" s="14">
        <f>D532*D482*D533</f>
        <v>0</v>
      </c>
      <c r="E534" s="14">
        <f t="shared" ref="E534" si="303">E532*E482*E533</f>
        <v>0</v>
      </c>
      <c r="F534" s="14">
        <f t="shared" ref="F534" si="304">F532*F482*F533</f>
        <v>0</v>
      </c>
      <c r="G534" s="14">
        <f t="shared" ref="G534" si="305">G532*G482*G533</f>
        <v>0</v>
      </c>
    </row>
    <row r="536" spans="2:7" x14ac:dyDescent="0.25">
      <c r="B536" s="7" t="s">
        <v>24</v>
      </c>
      <c r="C536" s="3" t="s">
        <v>49</v>
      </c>
      <c r="D536">
        <v>5</v>
      </c>
      <c r="E536">
        <v>5</v>
      </c>
      <c r="F536">
        <v>5</v>
      </c>
      <c r="G536">
        <v>5</v>
      </c>
    </row>
    <row r="537" spans="2:7" x14ac:dyDescent="0.25">
      <c r="C537" s="6" t="s">
        <v>50</v>
      </c>
      <c r="D537" s="1">
        <v>5</v>
      </c>
      <c r="E537" s="1">
        <v>5</v>
      </c>
      <c r="F537" s="1">
        <v>5</v>
      </c>
      <c r="G537" s="1">
        <v>5</v>
      </c>
    </row>
    <row r="538" spans="2:7" x14ac:dyDescent="0.25">
      <c r="C538" s="9" t="s">
        <v>34</v>
      </c>
      <c r="D538" s="10">
        <f>D537/D536-1</f>
        <v>0</v>
      </c>
      <c r="E538" s="10">
        <f t="shared" ref="E538" si="306">E537/E536-1</f>
        <v>0</v>
      </c>
      <c r="F538" s="10">
        <f t="shared" ref="F538" si="307">F537/F536-1</f>
        <v>0</v>
      </c>
      <c r="G538" s="10">
        <f t="shared" ref="G538" si="308">G537/G536-1</f>
        <v>0</v>
      </c>
    </row>
    <row r="539" spans="2:7" x14ac:dyDescent="0.25">
      <c r="C539" s="4" t="s">
        <v>35</v>
      </c>
      <c r="D539" s="11">
        <f>CmpSens_M</f>
        <v>-0.5</v>
      </c>
      <c r="E539" s="11">
        <f>CmpSens_M</f>
        <v>-0.5</v>
      </c>
      <c r="F539" s="11">
        <f>CmpSens_M</f>
        <v>-0.5</v>
      </c>
      <c r="G539" s="11">
        <f>CmpSens_FC</f>
        <v>-0.5</v>
      </c>
    </row>
    <row r="540" spans="2:7" ht="15" x14ac:dyDescent="0.3">
      <c r="C540" s="14" t="s">
        <v>8</v>
      </c>
      <c r="D540" s="14">
        <f>D538*D482*D539</f>
        <v>0</v>
      </c>
      <c r="E540" s="14">
        <f t="shared" ref="E540" si="309">E538*E482*E539</f>
        <v>0</v>
      </c>
      <c r="F540" s="14">
        <f t="shared" ref="F540" si="310">F538*F482*F539</f>
        <v>0</v>
      </c>
      <c r="G540" s="14">
        <f t="shared" ref="G540" si="311">G538*G482*G539</f>
        <v>0</v>
      </c>
    </row>
    <row r="542" spans="2:7" x14ac:dyDescent="0.25">
      <c r="B542" s="7" t="s">
        <v>30</v>
      </c>
      <c r="C542" s="6" t="s">
        <v>36</v>
      </c>
      <c r="D542" s="1" t="s">
        <v>43</v>
      </c>
    </row>
    <row r="543" spans="2:7" x14ac:dyDescent="0.25">
      <c r="C543" s="4" t="s">
        <v>32</v>
      </c>
      <c r="D543" s="11">
        <f>NewSens_M</f>
        <v>7.0000000000000007E-2</v>
      </c>
      <c r="E543" s="11">
        <f>NewSens_M</f>
        <v>7.0000000000000007E-2</v>
      </c>
      <c r="F543" s="11">
        <f>NewSens_M</f>
        <v>7.0000000000000007E-2</v>
      </c>
      <c r="G543" s="11">
        <f>NewSens_FC</f>
        <v>7.0000000000000007E-2</v>
      </c>
    </row>
    <row r="544" spans="2:7" ht="15" x14ac:dyDescent="0.3">
      <c r="C544" s="14" t="s">
        <v>8</v>
      </c>
      <c r="D544" s="14">
        <f>IF($D542="y",D482*NewSens_M,0)</f>
        <v>0</v>
      </c>
      <c r="E544" s="14">
        <f>IF($D542="y",E482*NewSens_M,0)</f>
        <v>0</v>
      </c>
      <c r="F544" s="14">
        <f>IF($D542="y",F482*NewSens_M,0)</f>
        <v>0</v>
      </c>
      <c r="G544" s="14">
        <f>IF($D542="y",G482*NewSens_M,0)</f>
        <v>0</v>
      </c>
    </row>
    <row r="546" spans="2:7" x14ac:dyDescent="0.25">
      <c r="B546" s="7" t="s">
        <v>42</v>
      </c>
      <c r="C546" s="3" t="s">
        <v>38</v>
      </c>
      <c r="D546">
        <v>2</v>
      </c>
      <c r="E546">
        <v>2</v>
      </c>
      <c r="F546">
        <v>2</v>
      </c>
      <c r="G546">
        <v>2</v>
      </c>
    </row>
    <row r="547" spans="2:7" x14ac:dyDescent="0.25">
      <c r="B547" s="7"/>
      <c r="C547" s="3" t="s">
        <v>37</v>
      </c>
      <c r="D547">
        <v>2</v>
      </c>
      <c r="E547">
        <v>2</v>
      </c>
      <c r="F547">
        <v>2</v>
      </c>
      <c r="G547">
        <v>2</v>
      </c>
    </row>
    <row r="548" spans="2:7" x14ac:dyDescent="0.25">
      <c r="C548" s="6" t="s">
        <v>39</v>
      </c>
      <c r="D548" s="1">
        <v>2</v>
      </c>
      <c r="E548" s="1">
        <v>2</v>
      </c>
      <c r="F548" s="1">
        <v>2</v>
      </c>
      <c r="G548" s="1">
        <v>2</v>
      </c>
    </row>
    <row r="549" spans="2:7" x14ac:dyDescent="0.25">
      <c r="C549" s="6" t="s">
        <v>40</v>
      </c>
      <c r="D549" s="1">
        <v>2</v>
      </c>
      <c r="E549" s="1">
        <v>2</v>
      </c>
      <c r="F549" s="1">
        <v>2</v>
      </c>
      <c r="G549" s="1">
        <v>2</v>
      </c>
    </row>
    <row r="550" spans="2:7" x14ac:dyDescent="0.25">
      <c r="C550" s="9" t="s">
        <v>41</v>
      </c>
      <c r="D550" s="13">
        <f>SUM(D548:D549)-SUM(D546:D547)</f>
        <v>0</v>
      </c>
      <c r="E550" s="13">
        <f t="shared" ref="E550" si="312">SUM(E548:E549)-SUM(E546:E547)</f>
        <v>0</v>
      </c>
      <c r="F550" s="13">
        <f t="shared" ref="F550" si="313">SUM(F548:F549)-SUM(F546:F547)</f>
        <v>0</v>
      </c>
      <c r="G550" s="13">
        <f t="shared" ref="G550" si="314">SUM(G548:G549)-SUM(G546:G547)</f>
        <v>0</v>
      </c>
    </row>
    <row r="551" spans="2:7" x14ac:dyDescent="0.25">
      <c r="C551" s="4" t="s">
        <v>17</v>
      </c>
      <c r="D551" s="11">
        <f>ChgSens_M</f>
        <v>0.1</v>
      </c>
      <c r="E551" s="11">
        <f>ChgSens_M</f>
        <v>0.1</v>
      </c>
      <c r="F551" s="11">
        <f>ChgSens_M</f>
        <v>0.1</v>
      </c>
      <c r="G551" s="11">
        <f>ChgSens_FC</f>
        <v>0.1</v>
      </c>
    </row>
    <row r="552" spans="2:7" ht="15" x14ac:dyDescent="0.3">
      <c r="C552" s="14" t="s">
        <v>8</v>
      </c>
      <c r="D552" s="14">
        <f>IF($D542="y",D550*D482*D551,0)</f>
        <v>0</v>
      </c>
      <c r="E552" s="14">
        <f t="shared" ref="E552" si="315">IF($D542="y",E550*E482*E551,0)</f>
        <v>0</v>
      </c>
      <c r="F552" s="14">
        <f t="shared" ref="F552" si="316">IF($D542="y",F550*F482*F551,0)</f>
        <v>0</v>
      </c>
      <c r="G552" s="14">
        <f t="shared" ref="G552" si="317">IF($D542="y",G550*G482*G551,0)</f>
        <v>0</v>
      </c>
    </row>
    <row r="555" spans="2:7" ht="15" x14ac:dyDescent="0.3">
      <c r="C555" s="14" t="s">
        <v>44</v>
      </c>
      <c r="D555" s="14">
        <f>ROUND(D552+D544+D540+D534+D528+D520+D512+D504+D496+D492,0)</f>
        <v>-9</v>
      </c>
      <c r="E555" s="14">
        <f t="shared" ref="E555:G555" si="318">ROUND(E552+E544+E540+E534+E528+E520+E512+E504+E496+E492,0)</f>
        <v>-9</v>
      </c>
      <c r="F555" s="14">
        <f t="shared" si="318"/>
        <v>-9</v>
      </c>
      <c r="G555" s="14">
        <f t="shared" si="318"/>
        <v>-4</v>
      </c>
    </row>
    <row r="557" spans="2:7" x14ac:dyDescent="0.25">
      <c r="C557" s="15" t="str">
        <f>A481&amp;" FORECAST"</f>
        <v>4-3 FORECAST</v>
      </c>
      <c r="D557" s="15">
        <f>D555+D482</f>
        <v>78</v>
      </c>
      <c r="E557" s="15">
        <f t="shared" ref="E557:G557" si="319">E555+E482</f>
        <v>78</v>
      </c>
      <c r="F557" s="15">
        <f t="shared" si="319"/>
        <v>78</v>
      </c>
      <c r="G557" s="15">
        <f t="shared" si="319"/>
        <v>40</v>
      </c>
    </row>
    <row r="561" spans="1:7" x14ac:dyDescent="0.25">
      <c r="A561" s="2" t="s">
        <v>76</v>
      </c>
      <c r="D561" s="3" t="s">
        <v>2</v>
      </c>
      <c r="E561" s="3" t="s">
        <v>3</v>
      </c>
      <c r="F561" s="3" t="s">
        <v>4</v>
      </c>
      <c r="G561" s="3" t="s">
        <v>5</v>
      </c>
    </row>
    <row r="562" spans="1:7" x14ac:dyDescent="0.25">
      <c r="C562" s="3" t="s">
        <v>1</v>
      </c>
      <c r="D562" s="3">
        <f>D557</f>
        <v>78</v>
      </c>
      <c r="E562" s="3">
        <f t="shared" ref="E562:G562" si="320">E557</f>
        <v>78</v>
      </c>
      <c r="F562" s="3">
        <f t="shared" si="320"/>
        <v>78</v>
      </c>
      <c r="G562" s="3">
        <f t="shared" si="320"/>
        <v>40</v>
      </c>
    </row>
    <row r="564" spans="1:7" x14ac:dyDescent="0.25">
      <c r="C564" s="3" t="s">
        <v>62</v>
      </c>
      <c r="D564">
        <v>100</v>
      </c>
      <c r="E564">
        <v>100</v>
      </c>
      <c r="F564">
        <v>100</v>
      </c>
      <c r="G564">
        <v>100</v>
      </c>
    </row>
    <row r="565" spans="1:7" x14ac:dyDescent="0.25">
      <c r="C565" s="3" t="s">
        <v>63</v>
      </c>
      <c r="D565" s="1">
        <v>100</v>
      </c>
      <c r="E565" s="1">
        <v>100</v>
      </c>
      <c r="F565" s="1">
        <v>100</v>
      </c>
      <c r="G565" s="1">
        <v>100</v>
      </c>
    </row>
    <row r="569" spans="1:7" x14ac:dyDescent="0.25">
      <c r="B569" s="7" t="s">
        <v>6</v>
      </c>
      <c r="C569" s="3" t="s">
        <v>54</v>
      </c>
      <c r="D569">
        <v>100</v>
      </c>
      <c r="E569">
        <v>100</v>
      </c>
      <c r="F569">
        <v>100</v>
      </c>
      <c r="G569">
        <v>100</v>
      </c>
    </row>
    <row r="570" spans="1:7" x14ac:dyDescent="0.25">
      <c r="C570" s="3" t="s">
        <v>64</v>
      </c>
      <c r="D570">
        <v>100</v>
      </c>
      <c r="E570">
        <v>100</v>
      </c>
      <c r="F570">
        <v>100</v>
      </c>
      <c r="G570">
        <v>100</v>
      </c>
    </row>
    <row r="571" spans="1:7" x14ac:dyDescent="0.25">
      <c r="C571" s="4" t="s">
        <v>7</v>
      </c>
      <c r="D571" s="5">
        <f>D570/D569-1</f>
        <v>0</v>
      </c>
      <c r="E571" s="5">
        <f>E570/E569-1</f>
        <v>0</v>
      </c>
      <c r="F571" s="5">
        <f>F570/F569-1</f>
        <v>0</v>
      </c>
      <c r="G571" s="5">
        <f>G570/G569-1</f>
        <v>0</v>
      </c>
    </row>
    <row r="572" spans="1:7" ht="15" x14ac:dyDescent="0.3">
      <c r="C572" s="14" t="s">
        <v>8</v>
      </c>
      <c r="D572" s="14">
        <f>D571*D562</f>
        <v>0</v>
      </c>
      <c r="E572" s="14">
        <f t="shared" ref="E572" si="321">E571*E562</f>
        <v>0</v>
      </c>
      <c r="F572" s="14">
        <f t="shared" ref="F572" si="322">F571*F562</f>
        <v>0</v>
      </c>
      <c r="G572" s="14">
        <f t="shared" ref="G572" si="323">G571*G562</f>
        <v>0</v>
      </c>
    </row>
    <row r="574" spans="1:7" x14ac:dyDescent="0.25">
      <c r="B574" s="7" t="s">
        <v>25</v>
      </c>
      <c r="C574" s="3" t="s">
        <v>26</v>
      </c>
      <c r="D574" s="1">
        <f>D494+1</f>
        <v>16</v>
      </c>
    </row>
    <row r="575" spans="1:7" x14ac:dyDescent="0.25">
      <c r="B575" s="7"/>
      <c r="C575" s="4" t="s">
        <v>27</v>
      </c>
      <c r="D575" s="4">
        <f>seasonal_adjustment($D574)</f>
        <v>0.27472527472527458</v>
      </c>
      <c r="E575" s="4">
        <f t="shared" ref="E575" si="324">seasonal_adjustment($D574)</f>
        <v>0.27472527472527458</v>
      </c>
      <c r="F575" s="4">
        <f t="shared" ref="F575" si="325">seasonal_adjustment($D574)</f>
        <v>0.27472527472527458</v>
      </c>
      <c r="G575" s="4">
        <f t="shared" ref="G575" si="326">seasonal_adjustment($D574)</f>
        <v>0.27472527472527458</v>
      </c>
    </row>
    <row r="576" spans="1:7" ht="15" x14ac:dyDescent="0.3">
      <c r="C576" s="14" t="s">
        <v>8</v>
      </c>
      <c r="D576" s="14">
        <f>D575*D562</f>
        <v>21.428571428571416</v>
      </c>
      <c r="E576" s="14">
        <f t="shared" ref="E576" si="327">E575*E562</f>
        <v>21.428571428571416</v>
      </c>
      <c r="F576" s="14">
        <f t="shared" ref="F576" si="328">F575*F562</f>
        <v>21.428571428571416</v>
      </c>
      <c r="G576" s="14">
        <f t="shared" ref="G576" si="329">G575*G562</f>
        <v>10.989010989010984</v>
      </c>
    </row>
    <row r="578" spans="2:7" x14ac:dyDescent="0.25">
      <c r="B578" s="7" t="s">
        <v>9</v>
      </c>
      <c r="C578" s="3" t="s">
        <v>55</v>
      </c>
      <c r="D578">
        <v>10</v>
      </c>
      <c r="E578">
        <v>10</v>
      </c>
      <c r="F578">
        <v>10</v>
      </c>
      <c r="G578">
        <v>75</v>
      </c>
    </row>
    <row r="579" spans="2:7" x14ac:dyDescent="0.25">
      <c r="C579" s="6" t="s">
        <v>65</v>
      </c>
      <c r="D579" s="1">
        <v>10</v>
      </c>
      <c r="E579" s="1">
        <v>10</v>
      </c>
      <c r="F579" s="1">
        <v>10</v>
      </c>
      <c r="G579" s="1">
        <v>75</v>
      </c>
    </row>
    <row r="580" spans="2:7" x14ac:dyDescent="0.25">
      <c r="C580" s="3" t="s">
        <v>56</v>
      </c>
      <c r="D580" s="3">
        <f>D578/D564*100</f>
        <v>10</v>
      </c>
      <c r="E580" s="3">
        <f t="shared" ref="E580:G580" si="330">E578/E564*100</f>
        <v>10</v>
      </c>
      <c r="F580" s="3">
        <f t="shared" si="330"/>
        <v>10</v>
      </c>
      <c r="G580" s="3">
        <f t="shared" si="330"/>
        <v>75</v>
      </c>
    </row>
    <row r="581" spans="2:7" x14ac:dyDescent="0.25">
      <c r="C581" s="8" t="s">
        <v>66</v>
      </c>
      <c r="D581" s="3">
        <f>D579/D565*100</f>
        <v>10</v>
      </c>
      <c r="E581" s="3">
        <f t="shared" ref="E581:G581" si="331">E579/E565*100</f>
        <v>10</v>
      </c>
      <c r="F581" s="3">
        <f t="shared" si="331"/>
        <v>10</v>
      </c>
      <c r="G581" s="3">
        <f t="shared" si="331"/>
        <v>75</v>
      </c>
    </row>
    <row r="582" spans="2:7" x14ac:dyDescent="0.25">
      <c r="C582" s="9" t="s">
        <v>57</v>
      </c>
      <c r="D582" s="10">
        <f>D581/D580-1</f>
        <v>0</v>
      </c>
      <c r="E582" s="10">
        <f>E581/E580-1</f>
        <v>0</v>
      </c>
      <c r="F582" s="10">
        <f>F581/F580-1</f>
        <v>0</v>
      </c>
      <c r="G582" s="10">
        <f>G581/G580-1</f>
        <v>0</v>
      </c>
    </row>
    <row r="583" spans="2:7" x14ac:dyDescent="0.25">
      <c r="C583" s="4" t="s">
        <v>11</v>
      </c>
      <c r="D583" s="11">
        <f>PE_M</f>
        <v>-1.5</v>
      </c>
      <c r="E583" s="11">
        <f>PE_M</f>
        <v>-1.5</v>
      </c>
      <c r="F583" s="11">
        <f>PE_M</f>
        <v>-1.5</v>
      </c>
      <c r="G583" s="11">
        <f>PE_FC</f>
        <v>-1.5</v>
      </c>
    </row>
    <row r="584" spans="2:7" ht="15" x14ac:dyDescent="0.3">
      <c r="C584" s="14" t="s">
        <v>8</v>
      </c>
      <c r="D584" s="14">
        <f>D582*D562*D583</f>
        <v>0</v>
      </c>
      <c r="E584" s="14">
        <f t="shared" ref="E584" si="332">E582*E562*E583</f>
        <v>0</v>
      </c>
      <c r="F584" s="14">
        <f t="shared" ref="F584" si="333">F582*F562*F583</f>
        <v>0</v>
      </c>
      <c r="G584" s="14">
        <f t="shared" ref="G584" si="334">G582*G562*G583</f>
        <v>0</v>
      </c>
    </row>
    <row r="586" spans="2:7" x14ac:dyDescent="0.25">
      <c r="B586" s="7" t="s">
        <v>10</v>
      </c>
      <c r="C586" s="3" t="s">
        <v>58</v>
      </c>
      <c r="D586">
        <v>46</v>
      </c>
      <c r="E586">
        <v>40</v>
      </c>
      <c r="F586">
        <v>40</v>
      </c>
      <c r="G586">
        <v>105</v>
      </c>
    </row>
    <row r="587" spans="2:7" x14ac:dyDescent="0.25">
      <c r="C587" s="6" t="s">
        <v>71</v>
      </c>
      <c r="D587" s="1">
        <v>46</v>
      </c>
      <c r="E587" s="1">
        <v>40</v>
      </c>
      <c r="F587" s="1">
        <v>40</v>
      </c>
      <c r="G587" s="1">
        <v>105</v>
      </c>
    </row>
    <row r="588" spans="2:7" x14ac:dyDescent="0.25">
      <c r="C588" s="3" t="s">
        <v>59</v>
      </c>
      <c r="D588" s="3">
        <f>D586/D564*100</f>
        <v>46</v>
      </c>
      <c r="E588" s="3">
        <f t="shared" ref="E588:G588" si="335">E586/E564*100</f>
        <v>40</v>
      </c>
      <c r="F588" s="3">
        <f t="shared" si="335"/>
        <v>40</v>
      </c>
      <c r="G588" s="3">
        <f t="shared" si="335"/>
        <v>105</v>
      </c>
    </row>
    <row r="589" spans="2:7" x14ac:dyDescent="0.25">
      <c r="C589" s="8" t="s">
        <v>67</v>
      </c>
      <c r="D589" s="3">
        <f>D587/D565*100</f>
        <v>46</v>
      </c>
      <c r="E589" s="3">
        <f t="shared" ref="E589:G589" si="336">E587/E565*100</f>
        <v>40</v>
      </c>
      <c r="F589" s="3">
        <f t="shared" si="336"/>
        <v>40</v>
      </c>
      <c r="G589" s="3">
        <f t="shared" si="336"/>
        <v>105</v>
      </c>
    </row>
    <row r="590" spans="2:7" x14ac:dyDescent="0.25">
      <c r="C590" s="9" t="s">
        <v>14</v>
      </c>
      <c r="D590" s="10">
        <f>D589/D588-1</f>
        <v>0</v>
      </c>
      <c r="E590" s="10">
        <f>E589/E588-1</f>
        <v>0</v>
      </c>
      <c r="F590" s="10">
        <f>F589/F588-1</f>
        <v>0</v>
      </c>
      <c r="G590" s="10">
        <f>G589/G588-1</f>
        <v>0</v>
      </c>
    </row>
    <row r="591" spans="2:7" x14ac:dyDescent="0.25">
      <c r="C591" s="4" t="s">
        <v>12</v>
      </c>
      <c r="D591" s="11">
        <f>AdSens_M</f>
        <v>0.2</v>
      </c>
      <c r="E591" s="11">
        <f>AdSens_M</f>
        <v>0.2</v>
      </c>
      <c r="F591" s="11">
        <f>AdSens_M</f>
        <v>0.2</v>
      </c>
      <c r="G591" s="11">
        <f>AdSens_FC</f>
        <v>0.2</v>
      </c>
    </row>
    <row r="592" spans="2:7" ht="15" x14ac:dyDescent="0.3">
      <c r="C592" s="14" t="s">
        <v>8</v>
      </c>
      <c r="D592" s="14">
        <f>D590*D562*D591</f>
        <v>0</v>
      </c>
      <c r="E592" s="14">
        <f t="shared" ref="E592" si="337">E590*E562*E591</f>
        <v>0</v>
      </c>
      <c r="F592" s="14">
        <f t="shared" ref="F592" si="338">F590*F562*F591</f>
        <v>0</v>
      </c>
      <c r="G592" s="14">
        <f t="shared" ref="G592" si="339">G590*G562*G591</f>
        <v>0</v>
      </c>
    </row>
    <row r="594" spans="2:7" x14ac:dyDescent="0.25">
      <c r="B594" s="7" t="s">
        <v>13</v>
      </c>
      <c r="C594" s="3" t="s">
        <v>53</v>
      </c>
      <c r="D594">
        <v>3000</v>
      </c>
      <c r="E594">
        <v>3000</v>
      </c>
      <c r="F594">
        <v>3000</v>
      </c>
      <c r="G594">
        <v>8941</v>
      </c>
    </row>
    <row r="595" spans="2:7" x14ac:dyDescent="0.25">
      <c r="C595" s="6" t="s">
        <v>72</v>
      </c>
      <c r="D595" s="1">
        <v>3000</v>
      </c>
      <c r="E595" s="1">
        <v>3000</v>
      </c>
      <c r="F595" s="1">
        <v>3000</v>
      </c>
      <c r="G595" s="1">
        <v>8941</v>
      </c>
    </row>
    <row r="596" spans="2:7" x14ac:dyDescent="0.25">
      <c r="C596" s="3" t="s">
        <v>60</v>
      </c>
      <c r="D596" s="3">
        <f>D594/D564*100</f>
        <v>3000</v>
      </c>
      <c r="E596" s="3">
        <f t="shared" ref="E596:G596" si="340">E594/E564*100</f>
        <v>3000</v>
      </c>
      <c r="F596" s="3">
        <f t="shared" si="340"/>
        <v>3000</v>
      </c>
      <c r="G596" s="3">
        <f t="shared" si="340"/>
        <v>8941</v>
      </c>
    </row>
    <row r="597" spans="2:7" x14ac:dyDescent="0.25">
      <c r="C597" s="8" t="s">
        <v>68</v>
      </c>
      <c r="D597" s="3">
        <f>D595/D565*100</f>
        <v>3000</v>
      </c>
      <c r="E597" s="3">
        <f t="shared" ref="E597:G597" si="341">E595/E565*100</f>
        <v>3000</v>
      </c>
      <c r="F597" s="3">
        <f t="shared" si="341"/>
        <v>3000</v>
      </c>
      <c r="G597" s="3">
        <f t="shared" si="341"/>
        <v>8941</v>
      </c>
    </row>
    <row r="598" spans="2:7" x14ac:dyDescent="0.25">
      <c r="C598" s="9" t="s">
        <v>28</v>
      </c>
      <c r="D598" s="10">
        <f>D597/D596-1</f>
        <v>0</v>
      </c>
      <c r="E598" s="10">
        <f>E597/E596-1</f>
        <v>0</v>
      </c>
      <c r="F598" s="10">
        <f>F597/F596-1</f>
        <v>0</v>
      </c>
      <c r="G598" s="10">
        <f>G597/G596-1</f>
        <v>0</v>
      </c>
    </row>
    <row r="599" spans="2:7" x14ac:dyDescent="0.25">
      <c r="C599" s="4" t="s">
        <v>18</v>
      </c>
      <c r="D599" s="11">
        <f>AdSens_M</f>
        <v>0.2</v>
      </c>
      <c r="E599" s="11">
        <f>AdSens_M</f>
        <v>0.2</v>
      </c>
      <c r="F599" s="11">
        <f>AdSens_M</f>
        <v>0.2</v>
      </c>
      <c r="G599" s="11">
        <f>AdSens_FC</f>
        <v>0.2</v>
      </c>
    </row>
    <row r="600" spans="2:7" ht="15" x14ac:dyDescent="0.3">
      <c r="C600" s="14" t="s">
        <v>8</v>
      </c>
      <c r="D600" s="14">
        <f>D598*D562*D599</f>
        <v>0</v>
      </c>
      <c r="E600" s="14">
        <f t="shared" ref="E600" si="342">E598*E562*E599</f>
        <v>0</v>
      </c>
      <c r="F600" s="14">
        <f t="shared" ref="F600" si="343">F598*F562*F599</f>
        <v>0</v>
      </c>
      <c r="G600" s="14">
        <f t="shared" ref="G600" si="344">G598*G562*G599</f>
        <v>0</v>
      </c>
    </row>
    <row r="602" spans="2:7" x14ac:dyDescent="0.25">
      <c r="B602" s="7" t="s">
        <v>15</v>
      </c>
      <c r="C602" s="3" t="s">
        <v>52</v>
      </c>
      <c r="D602">
        <v>20</v>
      </c>
      <c r="E602">
        <v>20</v>
      </c>
      <c r="F602">
        <v>20</v>
      </c>
      <c r="G602">
        <v>60</v>
      </c>
    </row>
    <row r="603" spans="2:7" x14ac:dyDescent="0.25">
      <c r="C603" s="6" t="s">
        <v>73</v>
      </c>
      <c r="D603" s="1">
        <v>20</v>
      </c>
      <c r="E603" s="1">
        <v>20</v>
      </c>
      <c r="F603" s="1">
        <v>20</v>
      </c>
      <c r="G603" s="1">
        <v>60</v>
      </c>
    </row>
    <row r="604" spans="2:7" x14ac:dyDescent="0.25">
      <c r="C604" s="3" t="s">
        <v>61</v>
      </c>
      <c r="D604" s="3">
        <f>D602/D564*100</f>
        <v>20</v>
      </c>
      <c r="E604" s="3">
        <f t="shared" ref="E604:G604" si="345">E602/E564*100</f>
        <v>20</v>
      </c>
      <c r="F604" s="3">
        <f t="shared" si="345"/>
        <v>20</v>
      </c>
      <c r="G604" s="3">
        <f t="shared" si="345"/>
        <v>60</v>
      </c>
    </row>
    <row r="605" spans="2:7" x14ac:dyDescent="0.25">
      <c r="C605" s="8" t="s">
        <v>69</v>
      </c>
      <c r="D605" s="3">
        <f>D603/D565*100</f>
        <v>20</v>
      </c>
      <c r="E605" s="3">
        <f t="shared" ref="E605:G605" si="346">E603/E565*100</f>
        <v>20</v>
      </c>
      <c r="F605" s="3">
        <f t="shared" si="346"/>
        <v>20</v>
      </c>
      <c r="G605" s="3">
        <f t="shared" si="346"/>
        <v>60</v>
      </c>
    </row>
    <row r="606" spans="2:7" x14ac:dyDescent="0.25">
      <c r="C606" s="9" t="s">
        <v>29</v>
      </c>
      <c r="D606" s="10">
        <f>D605/D604-1</f>
        <v>0</v>
      </c>
      <c r="E606" s="10">
        <f>E605/E604-1</f>
        <v>0</v>
      </c>
      <c r="F606" s="10">
        <f>F605/F604-1</f>
        <v>0</v>
      </c>
      <c r="G606" s="10">
        <f>G605/G604-1</f>
        <v>0</v>
      </c>
    </row>
    <row r="607" spans="2:7" x14ac:dyDescent="0.25">
      <c r="C607" s="4" t="s">
        <v>19</v>
      </c>
      <c r="D607" s="11">
        <f>ComSens_M</f>
        <v>0.2</v>
      </c>
      <c r="E607" s="11">
        <f>ComSens_M</f>
        <v>0.2</v>
      </c>
      <c r="F607" s="11">
        <f>ComSens_M</f>
        <v>0.2</v>
      </c>
      <c r="G607" s="11">
        <f>ComSens_FC</f>
        <v>0.2</v>
      </c>
    </row>
    <row r="608" spans="2:7" ht="15" x14ac:dyDescent="0.3">
      <c r="C608" s="14" t="s">
        <v>8</v>
      </c>
      <c r="D608" s="14">
        <f>D606*D562*D607</f>
        <v>0</v>
      </c>
      <c r="E608" s="14">
        <f t="shared" ref="E608" si="347">E606*E562*E607</f>
        <v>0</v>
      </c>
      <c r="F608" s="14">
        <f t="shared" ref="F608" si="348">F606*F562*F607</f>
        <v>0</v>
      </c>
      <c r="G608" s="14">
        <f t="shared" ref="G608" si="349">G606*G562*G607</f>
        <v>0</v>
      </c>
    </row>
    <row r="610" spans="2:7" x14ac:dyDescent="0.25">
      <c r="B610" s="7" t="s">
        <v>16</v>
      </c>
      <c r="C610" s="3" t="s">
        <v>51</v>
      </c>
      <c r="D610">
        <v>10</v>
      </c>
      <c r="E610">
        <v>10</v>
      </c>
      <c r="F610">
        <v>10</v>
      </c>
      <c r="G610">
        <v>45</v>
      </c>
    </row>
    <row r="611" spans="2:7" x14ac:dyDescent="0.25">
      <c r="C611" s="6" t="s">
        <v>70</v>
      </c>
      <c r="D611">
        <v>10</v>
      </c>
      <c r="E611">
        <v>10</v>
      </c>
      <c r="F611">
        <v>10</v>
      </c>
      <c r="G611">
        <v>45</v>
      </c>
    </row>
    <row r="612" spans="2:7" x14ac:dyDescent="0.25">
      <c r="C612" s="9" t="s">
        <v>33</v>
      </c>
      <c r="D612" s="10">
        <f>D611/D610-1</f>
        <v>0</v>
      </c>
      <c r="E612" s="10">
        <f t="shared" ref="E612" si="350">E611/E610-1</f>
        <v>0</v>
      </c>
      <c r="F612" s="10">
        <f t="shared" ref="F612" si="351">F611/F610-1</f>
        <v>0</v>
      </c>
      <c r="G612" s="10">
        <f t="shared" ref="G612" si="352">G611/G610-1</f>
        <v>0</v>
      </c>
    </row>
    <row r="613" spans="2:7" x14ac:dyDescent="0.25">
      <c r="C613" s="4" t="s">
        <v>17</v>
      </c>
      <c r="D613" s="11">
        <v>0.1</v>
      </c>
      <c r="E613" s="11">
        <v>0.1</v>
      </c>
      <c r="F613" s="11">
        <v>0.1</v>
      </c>
      <c r="G613" s="11">
        <v>0.1</v>
      </c>
    </row>
    <row r="614" spans="2:7" ht="15" x14ac:dyDescent="0.3">
      <c r="C614" s="14" t="s">
        <v>8</v>
      </c>
      <c r="D614" s="14">
        <f>D612*D562*D613</f>
        <v>0</v>
      </c>
      <c r="E614" s="14">
        <f t="shared" ref="E614" si="353">E612*E562*E613</f>
        <v>0</v>
      </c>
      <c r="F614" s="14">
        <f t="shared" ref="F614" si="354">F612*F562*F613</f>
        <v>0</v>
      </c>
      <c r="G614" s="14">
        <f t="shared" ref="G614" si="355">G612*G562*G613</f>
        <v>0</v>
      </c>
    </row>
    <row r="616" spans="2:7" x14ac:dyDescent="0.25">
      <c r="B616" s="7" t="s">
        <v>24</v>
      </c>
      <c r="C616" s="3" t="s">
        <v>49</v>
      </c>
      <c r="D616">
        <v>5</v>
      </c>
      <c r="E616">
        <v>5</v>
      </c>
      <c r="F616">
        <v>5</v>
      </c>
      <c r="G616">
        <v>5</v>
      </c>
    </row>
    <row r="617" spans="2:7" x14ac:dyDescent="0.25">
      <c r="C617" s="6" t="s">
        <v>50</v>
      </c>
      <c r="D617" s="1">
        <v>5</v>
      </c>
      <c r="E617" s="1">
        <v>5</v>
      </c>
      <c r="F617" s="1">
        <v>5</v>
      </c>
      <c r="G617" s="1">
        <v>5</v>
      </c>
    </row>
    <row r="618" spans="2:7" x14ac:dyDescent="0.25">
      <c r="C618" s="9" t="s">
        <v>34</v>
      </c>
      <c r="D618" s="10">
        <f>D617/D616-1</f>
        <v>0</v>
      </c>
      <c r="E618" s="10">
        <f t="shared" ref="E618" si="356">E617/E616-1</f>
        <v>0</v>
      </c>
      <c r="F618" s="10">
        <f t="shared" ref="F618" si="357">F617/F616-1</f>
        <v>0</v>
      </c>
      <c r="G618" s="10">
        <f t="shared" ref="G618" si="358">G617/G616-1</f>
        <v>0</v>
      </c>
    </row>
    <row r="619" spans="2:7" x14ac:dyDescent="0.25">
      <c r="C619" s="4" t="s">
        <v>35</v>
      </c>
      <c r="D619" s="11">
        <f>CmpSens_M</f>
        <v>-0.5</v>
      </c>
      <c r="E619" s="11">
        <f>CmpSens_M</f>
        <v>-0.5</v>
      </c>
      <c r="F619" s="11">
        <f>CmpSens_M</f>
        <v>-0.5</v>
      </c>
      <c r="G619" s="11">
        <f>CmpSens_FC</f>
        <v>-0.5</v>
      </c>
    </row>
    <row r="620" spans="2:7" ht="15" x14ac:dyDescent="0.3">
      <c r="C620" s="14" t="s">
        <v>8</v>
      </c>
      <c r="D620" s="14">
        <f>D618*D562*D619</f>
        <v>0</v>
      </c>
      <c r="E620" s="14">
        <f t="shared" ref="E620" si="359">E618*E562*E619</f>
        <v>0</v>
      </c>
      <c r="F620" s="14">
        <f t="shared" ref="F620" si="360">F618*F562*F619</f>
        <v>0</v>
      </c>
      <c r="G620" s="14">
        <f t="shared" ref="G620" si="361">G618*G562*G619</f>
        <v>0</v>
      </c>
    </row>
    <row r="622" spans="2:7" x14ac:dyDescent="0.25">
      <c r="B622" s="7" t="s">
        <v>30</v>
      </c>
      <c r="C622" s="6" t="s">
        <v>36</v>
      </c>
      <c r="D622" s="1" t="s">
        <v>43</v>
      </c>
    </row>
    <row r="623" spans="2:7" x14ac:dyDescent="0.25">
      <c r="C623" s="4" t="s">
        <v>32</v>
      </c>
      <c r="D623" s="11">
        <f>NewSens_M</f>
        <v>7.0000000000000007E-2</v>
      </c>
      <c r="E623" s="11">
        <f>NewSens_M</f>
        <v>7.0000000000000007E-2</v>
      </c>
      <c r="F623" s="11">
        <f>NewSens_M</f>
        <v>7.0000000000000007E-2</v>
      </c>
      <c r="G623" s="11">
        <f>NewSens_FC</f>
        <v>7.0000000000000007E-2</v>
      </c>
    </row>
    <row r="624" spans="2:7" ht="15" x14ac:dyDescent="0.3">
      <c r="C624" s="14" t="s">
        <v>8</v>
      </c>
      <c r="D624" s="14">
        <f>IF($D622="y",D562*NewSens_M,0)</f>
        <v>0</v>
      </c>
      <c r="E624" s="14">
        <f>IF($D622="y",E562*NewSens_M,0)</f>
        <v>0</v>
      </c>
      <c r="F624" s="14">
        <f>IF($D622="y",F562*NewSens_M,0)</f>
        <v>0</v>
      </c>
      <c r="G624" s="14">
        <f>IF($D622="y",G562*NewSens_M,0)</f>
        <v>0</v>
      </c>
    </row>
    <row r="626" spans="2:7" x14ac:dyDescent="0.25">
      <c r="B626" s="7" t="s">
        <v>42</v>
      </c>
      <c r="C626" s="3" t="s">
        <v>38</v>
      </c>
      <c r="D626">
        <v>2</v>
      </c>
      <c r="E626">
        <v>2</v>
      </c>
      <c r="F626">
        <v>2</v>
      </c>
      <c r="G626">
        <v>2</v>
      </c>
    </row>
    <row r="627" spans="2:7" x14ac:dyDescent="0.25">
      <c r="B627" s="7"/>
      <c r="C627" s="3" t="s">
        <v>37</v>
      </c>
      <c r="D627">
        <v>2</v>
      </c>
      <c r="E627">
        <v>2</v>
      </c>
      <c r="F627">
        <v>2</v>
      </c>
      <c r="G627">
        <v>2</v>
      </c>
    </row>
    <row r="628" spans="2:7" x14ac:dyDescent="0.25">
      <c r="C628" s="6" t="s">
        <v>39</v>
      </c>
      <c r="D628" s="1">
        <v>2</v>
      </c>
      <c r="E628" s="1">
        <v>2</v>
      </c>
      <c r="F628" s="1">
        <v>2</v>
      </c>
      <c r="G628" s="1">
        <v>2</v>
      </c>
    </row>
    <row r="629" spans="2:7" x14ac:dyDescent="0.25">
      <c r="C629" s="6" t="s">
        <v>40</v>
      </c>
      <c r="D629" s="1">
        <v>2</v>
      </c>
      <c r="E629" s="1">
        <v>2</v>
      </c>
      <c r="F629" s="1">
        <v>2</v>
      </c>
      <c r="G629" s="1">
        <v>2</v>
      </c>
    </row>
    <row r="630" spans="2:7" x14ac:dyDescent="0.25">
      <c r="C630" s="9" t="s">
        <v>41</v>
      </c>
      <c r="D630" s="13">
        <f>SUM(D628:D629)-SUM(D626:D627)</f>
        <v>0</v>
      </c>
      <c r="E630" s="13">
        <f t="shared" ref="E630" si="362">SUM(E628:E629)-SUM(E626:E627)</f>
        <v>0</v>
      </c>
      <c r="F630" s="13">
        <f t="shared" ref="F630" si="363">SUM(F628:F629)-SUM(F626:F627)</f>
        <v>0</v>
      </c>
      <c r="G630" s="13">
        <f t="shared" ref="G630" si="364">SUM(G628:G629)-SUM(G626:G627)</f>
        <v>0</v>
      </c>
    </row>
    <row r="631" spans="2:7" x14ac:dyDescent="0.25">
      <c r="C631" s="4" t="s">
        <v>17</v>
      </c>
      <c r="D631" s="11">
        <f>ChgSens_M</f>
        <v>0.1</v>
      </c>
      <c r="E631" s="11">
        <f>ChgSens_M</f>
        <v>0.1</v>
      </c>
      <c r="F631" s="11">
        <f>ChgSens_M</f>
        <v>0.1</v>
      </c>
      <c r="G631" s="11">
        <f>ChgSens_FC</f>
        <v>0.1</v>
      </c>
    </row>
    <row r="632" spans="2:7" ht="15" x14ac:dyDescent="0.3">
      <c r="C632" s="14" t="s">
        <v>8</v>
      </c>
      <c r="D632" s="14">
        <f>IF($D622="y",D630*D562*D631,0)</f>
        <v>0</v>
      </c>
      <c r="E632" s="14">
        <f t="shared" ref="E632" si="365">IF($D622="y",E630*E562*E631,0)</f>
        <v>0</v>
      </c>
      <c r="F632" s="14">
        <f t="shared" ref="F632" si="366">IF($D622="y",F630*F562*F631,0)</f>
        <v>0</v>
      </c>
      <c r="G632" s="14">
        <f t="shared" ref="G632" si="367">IF($D622="y",G630*G562*G631,0)</f>
        <v>0</v>
      </c>
    </row>
    <row r="635" spans="2:7" ht="15" x14ac:dyDescent="0.3">
      <c r="C635" s="14" t="s">
        <v>44</v>
      </c>
      <c r="D635" s="14">
        <f>ROUND(D632+D624+D620+D614+D608+D600+D592+D584+D576+D572,0)</f>
        <v>21</v>
      </c>
      <c r="E635" s="14">
        <f t="shared" ref="E635:G635" si="368">ROUND(E632+E624+E620+E614+E608+E600+E592+E584+E576+E572,0)</f>
        <v>21</v>
      </c>
      <c r="F635" s="14">
        <f t="shared" si="368"/>
        <v>21</v>
      </c>
      <c r="G635" s="14">
        <f t="shared" si="368"/>
        <v>11</v>
      </c>
    </row>
    <row r="637" spans="2:7" x14ac:dyDescent="0.25">
      <c r="C637" s="15" t="str">
        <f>A561&amp;" FORECAST"</f>
        <v>4-4 FORECAST</v>
      </c>
      <c r="D637" s="15">
        <f>D635+D562</f>
        <v>99</v>
      </c>
      <c r="E637" s="15">
        <f t="shared" ref="E637:G637" si="369">E635+E562</f>
        <v>99</v>
      </c>
      <c r="F637" s="15">
        <f t="shared" si="369"/>
        <v>99</v>
      </c>
      <c r="G637" s="15">
        <f t="shared" si="369"/>
        <v>51</v>
      </c>
    </row>
    <row r="641" spans="1:7" x14ac:dyDescent="0.25">
      <c r="A641" s="2" t="s">
        <v>77</v>
      </c>
      <c r="D641" s="3" t="s">
        <v>2</v>
      </c>
      <c r="E641" s="3" t="s">
        <v>3</v>
      </c>
      <c r="F641" s="3" t="s">
        <v>4</v>
      </c>
      <c r="G641" s="3" t="s">
        <v>5</v>
      </c>
    </row>
    <row r="642" spans="1:7" x14ac:dyDescent="0.25">
      <c r="C642" s="3" t="s">
        <v>1</v>
      </c>
      <c r="D642" s="3">
        <f>D637</f>
        <v>99</v>
      </c>
      <c r="E642" s="3">
        <f t="shared" ref="E642:G642" si="370">E637</f>
        <v>99</v>
      </c>
      <c r="F642" s="3">
        <f t="shared" si="370"/>
        <v>99</v>
      </c>
      <c r="G642" s="3">
        <f t="shared" si="370"/>
        <v>51</v>
      </c>
    </row>
    <row r="644" spans="1:7" x14ac:dyDescent="0.25">
      <c r="C644" s="3" t="s">
        <v>62</v>
      </c>
      <c r="D644">
        <v>100</v>
      </c>
      <c r="E644">
        <v>100</v>
      </c>
      <c r="F644">
        <v>100</v>
      </c>
      <c r="G644">
        <v>100</v>
      </c>
    </row>
    <row r="645" spans="1:7" x14ac:dyDescent="0.25">
      <c r="C645" s="3" t="s">
        <v>63</v>
      </c>
      <c r="D645" s="1">
        <v>100</v>
      </c>
      <c r="E645" s="1">
        <v>100</v>
      </c>
      <c r="F645" s="1">
        <v>100</v>
      </c>
      <c r="G645" s="1">
        <v>100</v>
      </c>
    </row>
    <row r="649" spans="1:7" x14ac:dyDescent="0.25">
      <c r="B649" s="7" t="s">
        <v>6</v>
      </c>
      <c r="C649" s="3" t="s">
        <v>54</v>
      </c>
      <c r="D649">
        <v>100</v>
      </c>
      <c r="E649">
        <v>100</v>
      </c>
      <c r="F649">
        <v>100</v>
      </c>
      <c r="G649">
        <v>100</v>
      </c>
    </row>
    <row r="650" spans="1:7" x14ac:dyDescent="0.25">
      <c r="C650" s="3" t="s">
        <v>64</v>
      </c>
      <c r="D650">
        <v>100</v>
      </c>
      <c r="E650">
        <v>100</v>
      </c>
      <c r="F650">
        <v>100</v>
      </c>
      <c r="G650">
        <v>100</v>
      </c>
    </row>
    <row r="651" spans="1:7" x14ac:dyDescent="0.25">
      <c r="C651" s="4" t="s">
        <v>7</v>
      </c>
      <c r="D651" s="5">
        <f>D650/D649-1</f>
        <v>0</v>
      </c>
      <c r="E651" s="5">
        <f>E650/E649-1</f>
        <v>0</v>
      </c>
      <c r="F651" s="5">
        <f>F650/F649-1</f>
        <v>0</v>
      </c>
      <c r="G651" s="5">
        <f>G650/G649-1</f>
        <v>0</v>
      </c>
    </row>
    <row r="652" spans="1:7" ht="15" x14ac:dyDescent="0.3">
      <c r="C652" s="14" t="s">
        <v>8</v>
      </c>
      <c r="D652" s="14">
        <f>D651*D642</f>
        <v>0</v>
      </c>
      <c r="E652" s="14">
        <f t="shared" ref="E652" si="371">E651*E642</f>
        <v>0</v>
      </c>
      <c r="F652" s="14">
        <f t="shared" ref="F652" si="372">F651*F642</f>
        <v>0</v>
      </c>
      <c r="G652" s="14">
        <f t="shared" ref="G652" si="373">G651*G642</f>
        <v>0</v>
      </c>
    </row>
    <row r="654" spans="1:7" x14ac:dyDescent="0.25">
      <c r="B654" s="7" t="s">
        <v>25</v>
      </c>
      <c r="C654" s="3" t="s">
        <v>26</v>
      </c>
      <c r="D654" s="1">
        <f>D574+1</f>
        <v>17</v>
      </c>
    </row>
    <row r="655" spans="1:7" x14ac:dyDescent="0.25">
      <c r="B655" s="7"/>
      <c r="C655" s="4" t="s">
        <v>27</v>
      </c>
      <c r="D655" s="4">
        <f>seasonal_adjustment($D654)</f>
        <v>-0.20689655172413784</v>
      </c>
      <c r="E655" s="4">
        <f t="shared" ref="E655" si="374">seasonal_adjustment($D654)</f>
        <v>-0.20689655172413784</v>
      </c>
      <c r="F655" s="4">
        <f t="shared" ref="F655" si="375">seasonal_adjustment($D654)</f>
        <v>-0.20689655172413784</v>
      </c>
      <c r="G655" s="4">
        <f t="shared" ref="G655" si="376">seasonal_adjustment($D654)</f>
        <v>-0.20689655172413784</v>
      </c>
    </row>
    <row r="656" spans="1:7" ht="15" x14ac:dyDescent="0.3">
      <c r="C656" s="14" t="s">
        <v>8</v>
      </c>
      <c r="D656" s="14">
        <f>D655*D642</f>
        <v>-20.482758620689648</v>
      </c>
      <c r="E656" s="14">
        <f t="shared" ref="E656" si="377">E655*E642</f>
        <v>-20.482758620689648</v>
      </c>
      <c r="F656" s="14">
        <f t="shared" ref="F656" si="378">F655*F642</f>
        <v>-20.482758620689648</v>
      </c>
      <c r="G656" s="14">
        <f t="shared" ref="G656" si="379">G655*G642</f>
        <v>-10.55172413793103</v>
      </c>
    </row>
    <row r="658" spans="2:7" x14ac:dyDescent="0.25">
      <c r="B658" s="7" t="s">
        <v>9</v>
      </c>
      <c r="C658" s="3" t="s">
        <v>55</v>
      </c>
      <c r="D658">
        <v>10</v>
      </c>
      <c r="E658">
        <v>10</v>
      </c>
      <c r="F658">
        <v>10</v>
      </c>
      <c r="G658">
        <v>75</v>
      </c>
    </row>
    <row r="659" spans="2:7" x14ac:dyDescent="0.25">
      <c r="C659" s="6" t="s">
        <v>65</v>
      </c>
      <c r="D659" s="1">
        <v>10</v>
      </c>
      <c r="E659" s="1">
        <v>10</v>
      </c>
      <c r="F659" s="1">
        <v>10</v>
      </c>
      <c r="G659" s="1">
        <v>75</v>
      </c>
    </row>
    <row r="660" spans="2:7" x14ac:dyDescent="0.25">
      <c r="C660" s="3" t="s">
        <v>56</v>
      </c>
      <c r="D660" s="3">
        <f>D658/D644*100</f>
        <v>10</v>
      </c>
      <c r="E660" s="3">
        <f t="shared" ref="E660:G660" si="380">E658/E644*100</f>
        <v>10</v>
      </c>
      <c r="F660" s="3">
        <f t="shared" si="380"/>
        <v>10</v>
      </c>
      <c r="G660" s="3">
        <f t="shared" si="380"/>
        <v>75</v>
      </c>
    </row>
    <row r="661" spans="2:7" x14ac:dyDescent="0.25">
      <c r="C661" s="8" t="s">
        <v>66</v>
      </c>
      <c r="D661" s="3">
        <f>D659/D645*100</f>
        <v>10</v>
      </c>
      <c r="E661" s="3">
        <f t="shared" ref="E661:G661" si="381">E659/E645*100</f>
        <v>10</v>
      </c>
      <c r="F661" s="3">
        <f t="shared" si="381"/>
        <v>10</v>
      </c>
      <c r="G661" s="3">
        <f t="shared" si="381"/>
        <v>75</v>
      </c>
    </row>
    <row r="662" spans="2:7" x14ac:dyDescent="0.25">
      <c r="C662" s="9" t="s">
        <v>57</v>
      </c>
      <c r="D662" s="10">
        <f>D661/D660-1</f>
        <v>0</v>
      </c>
      <c r="E662" s="10">
        <f>E661/E660-1</f>
        <v>0</v>
      </c>
      <c r="F662" s="10">
        <f>F661/F660-1</f>
        <v>0</v>
      </c>
      <c r="G662" s="10">
        <f>G661/G660-1</f>
        <v>0</v>
      </c>
    </row>
    <row r="663" spans="2:7" x14ac:dyDescent="0.25">
      <c r="C663" s="4" t="s">
        <v>11</v>
      </c>
      <c r="D663" s="11">
        <f>PE_M</f>
        <v>-1.5</v>
      </c>
      <c r="E663" s="11">
        <f>PE_M</f>
        <v>-1.5</v>
      </c>
      <c r="F663" s="11">
        <f>PE_M</f>
        <v>-1.5</v>
      </c>
      <c r="G663" s="11">
        <f>PE_FC</f>
        <v>-1.5</v>
      </c>
    </row>
    <row r="664" spans="2:7" ht="15" x14ac:dyDescent="0.3">
      <c r="C664" s="14" t="s">
        <v>8</v>
      </c>
      <c r="D664" s="14">
        <f>D662*D642*D663</f>
        <v>0</v>
      </c>
      <c r="E664" s="14">
        <f t="shared" ref="E664" si="382">E662*E642*E663</f>
        <v>0</v>
      </c>
      <c r="F664" s="14">
        <f t="shared" ref="F664" si="383">F662*F642*F663</f>
        <v>0</v>
      </c>
      <c r="G664" s="14">
        <f t="shared" ref="G664" si="384">G662*G642*G663</f>
        <v>0</v>
      </c>
    </row>
    <row r="666" spans="2:7" x14ac:dyDescent="0.25">
      <c r="B666" s="7" t="s">
        <v>10</v>
      </c>
      <c r="C666" s="3" t="s">
        <v>58</v>
      </c>
      <c r="D666">
        <v>46</v>
      </c>
      <c r="E666">
        <v>40</v>
      </c>
      <c r="F666">
        <v>40</v>
      </c>
      <c r="G666">
        <v>105</v>
      </c>
    </row>
    <row r="667" spans="2:7" x14ac:dyDescent="0.25">
      <c r="C667" s="6" t="s">
        <v>71</v>
      </c>
      <c r="D667" s="1">
        <v>46</v>
      </c>
      <c r="E667" s="1">
        <v>40</v>
      </c>
      <c r="F667" s="1">
        <v>40</v>
      </c>
      <c r="G667" s="1">
        <v>105</v>
      </c>
    </row>
    <row r="668" spans="2:7" x14ac:dyDescent="0.25">
      <c r="C668" s="3" t="s">
        <v>59</v>
      </c>
      <c r="D668" s="3">
        <f>D666/D644*100</f>
        <v>46</v>
      </c>
      <c r="E668" s="3">
        <f t="shared" ref="E668:G668" si="385">E666/E644*100</f>
        <v>40</v>
      </c>
      <c r="F668" s="3">
        <f t="shared" si="385"/>
        <v>40</v>
      </c>
      <c r="G668" s="3">
        <f t="shared" si="385"/>
        <v>105</v>
      </c>
    </row>
    <row r="669" spans="2:7" x14ac:dyDescent="0.25">
      <c r="C669" s="8" t="s">
        <v>67</v>
      </c>
      <c r="D669" s="3">
        <f>D667/D645*100</f>
        <v>46</v>
      </c>
      <c r="E669" s="3">
        <f t="shared" ref="E669:G669" si="386">E667/E645*100</f>
        <v>40</v>
      </c>
      <c r="F669" s="3">
        <f t="shared" si="386"/>
        <v>40</v>
      </c>
      <c r="G669" s="3">
        <f t="shared" si="386"/>
        <v>105</v>
      </c>
    </row>
    <row r="670" spans="2:7" x14ac:dyDescent="0.25">
      <c r="C670" s="9" t="s">
        <v>14</v>
      </c>
      <c r="D670" s="10">
        <f>D669/D668-1</f>
        <v>0</v>
      </c>
      <c r="E670" s="10">
        <f>E669/E668-1</f>
        <v>0</v>
      </c>
      <c r="F670" s="10">
        <f>F669/F668-1</f>
        <v>0</v>
      </c>
      <c r="G670" s="10">
        <f>G669/G668-1</f>
        <v>0</v>
      </c>
    </row>
    <row r="671" spans="2:7" x14ac:dyDescent="0.25">
      <c r="C671" s="4" t="s">
        <v>12</v>
      </c>
      <c r="D671" s="11">
        <f>AdSens_M</f>
        <v>0.2</v>
      </c>
      <c r="E671" s="11">
        <f>AdSens_M</f>
        <v>0.2</v>
      </c>
      <c r="F671" s="11">
        <f>AdSens_M</f>
        <v>0.2</v>
      </c>
      <c r="G671" s="11">
        <f>AdSens_FC</f>
        <v>0.2</v>
      </c>
    </row>
    <row r="672" spans="2:7" ht="15" x14ac:dyDescent="0.3">
      <c r="C672" s="14" t="s">
        <v>8</v>
      </c>
      <c r="D672" s="14">
        <f>D670*D642*D671</f>
        <v>0</v>
      </c>
      <c r="E672" s="14">
        <f t="shared" ref="E672" si="387">E670*E642*E671</f>
        <v>0</v>
      </c>
      <c r="F672" s="14">
        <f t="shared" ref="F672" si="388">F670*F642*F671</f>
        <v>0</v>
      </c>
      <c r="G672" s="14">
        <f t="shared" ref="G672" si="389">G670*G642*G671</f>
        <v>0</v>
      </c>
    </row>
    <row r="674" spans="2:7" x14ac:dyDescent="0.25">
      <c r="B674" s="7" t="s">
        <v>13</v>
      </c>
      <c r="C674" s="3" t="s">
        <v>53</v>
      </c>
      <c r="D674">
        <v>3000</v>
      </c>
      <c r="E674">
        <v>3000</v>
      </c>
      <c r="F674">
        <v>3000</v>
      </c>
      <c r="G674">
        <v>8941</v>
      </c>
    </row>
    <row r="675" spans="2:7" x14ac:dyDescent="0.25">
      <c r="C675" s="6" t="s">
        <v>72</v>
      </c>
      <c r="D675" s="1">
        <v>3000</v>
      </c>
      <c r="E675" s="1">
        <v>3000</v>
      </c>
      <c r="F675" s="1">
        <v>3000</v>
      </c>
      <c r="G675" s="1">
        <v>8941</v>
      </c>
    </row>
    <row r="676" spans="2:7" x14ac:dyDescent="0.25">
      <c r="C676" s="3" t="s">
        <v>60</v>
      </c>
      <c r="D676" s="3">
        <f>D674/D644*100</f>
        <v>3000</v>
      </c>
      <c r="E676" s="3">
        <f t="shared" ref="E676:G676" si="390">E674/E644*100</f>
        <v>3000</v>
      </c>
      <c r="F676" s="3">
        <f t="shared" si="390"/>
        <v>3000</v>
      </c>
      <c r="G676" s="3">
        <f t="shared" si="390"/>
        <v>8941</v>
      </c>
    </row>
    <row r="677" spans="2:7" x14ac:dyDescent="0.25">
      <c r="C677" s="8" t="s">
        <v>68</v>
      </c>
      <c r="D677" s="3">
        <f>D675/D645*100</f>
        <v>3000</v>
      </c>
      <c r="E677" s="3">
        <f t="shared" ref="E677:G677" si="391">E675/E645*100</f>
        <v>3000</v>
      </c>
      <c r="F677" s="3">
        <f t="shared" si="391"/>
        <v>3000</v>
      </c>
      <c r="G677" s="3">
        <f t="shared" si="391"/>
        <v>8941</v>
      </c>
    </row>
    <row r="678" spans="2:7" x14ac:dyDescent="0.25">
      <c r="C678" s="9" t="s">
        <v>28</v>
      </c>
      <c r="D678" s="10">
        <f>D677/D676-1</f>
        <v>0</v>
      </c>
      <c r="E678" s="10">
        <f>E677/E676-1</f>
        <v>0</v>
      </c>
      <c r="F678" s="10">
        <f>F677/F676-1</f>
        <v>0</v>
      </c>
      <c r="G678" s="10">
        <f>G677/G676-1</f>
        <v>0</v>
      </c>
    </row>
    <row r="679" spans="2:7" x14ac:dyDescent="0.25">
      <c r="C679" s="4" t="s">
        <v>18</v>
      </c>
      <c r="D679" s="11">
        <f>AdSens_M</f>
        <v>0.2</v>
      </c>
      <c r="E679" s="11">
        <f>AdSens_M</f>
        <v>0.2</v>
      </c>
      <c r="F679" s="11">
        <f>AdSens_M</f>
        <v>0.2</v>
      </c>
      <c r="G679" s="11">
        <f>AdSens_FC</f>
        <v>0.2</v>
      </c>
    </row>
    <row r="680" spans="2:7" ht="15" x14ac:dyDescent="0.3">
      <c r="C680" s="14" t="s">
        <v>8</v>
      </c>
      <c r="D680" s="14">
        <f>D678*D642*D679</f>
        <v>0</v>
      </c>
      <c r="E680" s="14">
        <f t="shared" ref="E680" si="392">E678*E642*E679</f>
        <v>0</v>
      </c>
      <c r="F680" s="14">
        <f t="shared" ref="F680" si="393">F678*F642*F679</f>
        <v>0</v>
      </c>
      <c r="G680" s="14">
        <f t="shared" ref="G680" si="394">G678*G642*G679</f>
        <v>0</v>
      </c>
    </row>
    <row r="682" spans="2:7" x14ac:dyDescent="0.25">
      <c r="B682" s="7" t="s">
        <v>15</v>
      </c>
      <c r="C682" s="3" t="s">
        <v>52</v>
      </c>
      <c r="D682">
        <v>20</v>
      </c>
      <c r="E682">
        <v>20</v>
      </c>
      <c r="F682">
        <v>20</v>
      </c>
      <c r="G682">
        <v>60</v>
      </c>
    </row>
    <row r="683" spans="2:7" x14ac:dyDescent="0.25">
      <c r="C683" s="6" t="s">
        <v>73</v>
      </c>
      <c r="D683" s="1">
        <v>20</v>
      </c>
      <c r="E683" s="1">
        <v>20</v>
      </c>
      <c r="F683" s="1">
        <v>20</v>
      </c>
      <c r="G683" s="1">
        <v>60</v>
      </c>
    </row>
    <row r="684" spans="2:7" x14ac:dyDescent="0.25">
      <c r="C684" s="3" t="s">
        <v>61</v>
      </c>
      <c r="D684" s="3">
        <f>D682/D644*100</f>
        <v>20</v>
      </c>
      <c r="E684" s="3">
        <f t="shared" ref="E684:G684" si="395">E682/E644*100</f>
        <v>20</v>
      </c>
      <c r="F684" s="3">
        <f t="shared" si="395"/>
        <v>20</v>
      </c>
      <c r="G684" s="3">
        <f t="shared" si="395"/>
        <v>60</v>
      </c>
    </row>
    <row r="685" spans="2:7" x14ac:dyDescent="0.25">
      <c r="C685" s="8" t="s">
        <v>69</v>
      </c>
      <c r="D685" s="3">
        <f>D683/D645*100</f>
        <v>20</v>
      </c>
      <c r="E685" s="3">
        <f t="shared" ref="E685:G685" si="396">E683/E645*100</f>
        <v>20</v>
      </c>
      <c r="F685" s="3">
        <f t="shared" si="396"/>
        <v>20</v>
      </c>
      <c r="G685" s="3">
        <f t="shared" si="396"/>
        <v>60</v>
      </c>
    </row>
    <row r="686" spans="2:7" x14ac:dyDescent="0.25">
      <c r="C686" s="9" t="s">
        <v>29</v>
      </c>
      <c r="D686" s="10">
        <f>D685/D684-1</f>
        <v>0</v>
      </c>
      <c r="E686" s="10">
        <f>E685/E684-1</f>
        <v>0</v>
      </c>
      <c r="F686" s="10">
        <f>F685/F684-1</f>
        <v>0</v>
      </c>
      <c r="G686" s="10">
        <f>G685/G684-1</f>
        <v>0</v>
      </c>
    </row>
    <row r="687" spans="2:7" x14ac:dyDescent="0.25">
      <c r="C687" s="4" t="s">
        <v>19</v>
      </c>
      <c r="D687" s="11">
        <f>ComSens_M</f>
        <v>0.2</v>
      </c>
      <c r="E687" s="11">
        <f>ComSens_M</f>
        <v>0.2</v>
      </c>
      <c r="F687" s="11">
        <f>ComSens_M</f>
        <v>0.2</v>
      </c>
      <c r="G687" s="11">
        <f>ComSens_FC</f>
        <v>0.2</v>
      </c>
    </row>
    <row r="688" spans="2:7" ht="15" x14ac:dyDescent="0.3">
      <c r="C688" s="14" t="s">
        <v>8</v>
      </c>
      <c r="D688" s="14">
        <f>D686*D642*D687</f>
        <v>0</v>
      </c>
      <c r="E688" s="14">
        <f t="shared" ref="E688" si="397">E686*E642*E687</f>
        <v>0</v>
      </c>
      <c r="F688" s="14">
        <f t="shared" ref="F688" si="398">F686*F642*F687</f>
        <v>0</v>
      </c>
      <c r="G688" s="14">
        <f t="shared" ref="G688" si="399">G686*G642*G687</f>
        <v>0</v>
      </c>
    </row>
    <row r="690" spans="2:7" x14ac:dyDescent="0.25">
      <c r="B690" s="7" t="s">
        <v>16</v>
      </c>
      <c r="C690" s="3" t="s">
        <v>51</v>
      </c>
      <c r="D690">
        <v>10</v>
      </c>
      <c r="E690">
        <v>10</v>
      </c>
      <c r="F690">
        <v>10</v>
      </c>
      <c r="G690">
        <v>45</v>
      </c>
    </row>
    <row r="691" spans="2:7" x14ac:dyDescent="0.25">
      <c r="C691" s="6" t="s">
        <v>70</v>
      </c>
      <c r="D691">
        <v>10</v>
      </c>
      <c r="E691">
        <v>10</v>
      </c>
      <c r="F691">
        <v>10</v>
      </c>
      <c r="G691">
        <v>45</v>
      </c>
    </row>
    <row r="692" spans="2:7" x14ac:dyDescent="0.25">
      <c r="C692" s="9" t="s">
        <v>33</v>
      </c>
      <c r="D692" s="10">
        <f>D691/D690-1</f>
        <v>0</v>
      </c>
      <c r="E692" s="10">
        <f t="shared" ref="E692" si="400">E691/E690-1</f>
        <v>0</v>
      </c>
      <c r="F692" s="10">
        <f t="shared" ref="F692" si="401">F691/F690-1</f>
        <v>0</v>
      </c>
      <c r="G692" s="10">
        <f t="shared" ref="G692" si="402">G691/G690-1</f>
        <v>0</v>
      </c>
    </row>
    <row r="693" spans="2:7" x14ac:dyDescent="0.25">
      <c r="C693" s="4" t="s">
        <v>17</v>
      </c>
      <c r="D693" s="11">
        <v>0.1</v>
      </c>
      <c r="E693" s="11">
        <v>0.1</v>
      </c>
      <c r="F693" s="11">
        <v>0.1</v>
      </c>
      <c r="G693" s="11">
        <v>0.1</v>
      </c>
    </row>
    <row r="694" spans="2:7" ht="15" x14ac:dyDescent="0.3">
      <c r="C694" s="14" t="s">
        <v>8</v>
      </c>
      <c r="D694" s="14">
        <f>D692*D642*D693</f>
        <v>0</v>
      </c>
      <c r="E694" s="14">
        <f t="shared" ref="E694" si="403">E692*E642*E693</f>
        <v>0</v>
      </c>
      <c r="F694" s="14">
        <f t="shared" ref="F694" si="404">F692*F642*F693</f>
        <v>0</v>
      </c>
      <c r="G694" s="14">
        <f t="shared" ref="G694" si="405">G692*G642*G693</f>
        <v>0</v>
      </c>
    </row>
    <row r="696" spans="2:7" x14ac:dyDescent="0.25">
      <c r="B696" s="7" t="s">
        <v>24</v>
      </c>
      <c r="C696" s="3" t="s">
        <v>49</v>
      </c>
      <c r="D696">
        <v>5</v>
      </c>
      <c r="E696">
        <v>5</v>
      </c>
      <c r="F696">
        <v>5</v>
      </c>
      <c r="G696">
        <v>5</v>
      </c>
    </row>
    <row r="697" spans="2:7" x14ac:dyDescent="0.25">
      <c r="C697" s="6" t="s">
        <v>50</v>
      </c>
      <c r="D697" s="1">
        <v>5</v>
      </c>
      <c r="E697" s="1">
        <v>5</v>
      </c>
      <c r="F697" s="1">
        <v>5</v>
      </c>
      <c r="G697" s="1">
        <v>5</v>
      </c>
    </row>
    <row r="698" spans="2:7" x14ac:dyDescent="0.25">
      <c r="C698" s="9" t="s">
        <v>34</v>
      </c>
      <c r="D698" s="10">
        <f>D697/D696-1</f>
        <v>0</v>
      </c>
      <c r="E698" s="10">
        <f t="shared" ref="E698" si="406">E697/E696-1</f>
        <v>0</v>
      </c>
      <c r="F698" s="10">
        <f t="shared" ref="F698" si="407">F697/F696-1</f>
        <v>0</v>
      </c>
      <c r="G698" s="10">
        <f t="shared" ref="G698" si="408">G697/G696-1</f>
        <v>0</v>
      </c>
    </row>
    <row r="699" spans="2:7" x14ac:dyDescent="0.25">
      <c r="C699" s="4" t="s">
        <v>35</v>
      </c>
      <c r="D699" s="11">
        <f>CmpSens_M</f>
        <v>-0.5</v>
      </c>
      <c r="E699" s="11">
        <f>CmpSens_M</f>
        <v>-0.5</v>
      </c>
      <c r="F699" s="11">
        <f>CmpSens_M</f>
        <v>-0.5</v>
      </c>
      <c r="G699" s="11">
        <f>CmpSens_FC</f>
        <v>-0.5</v>
      </c>
    </row>
    <row r="700" spans="2:7" ht="15" x14ac:dyDescent="0.3">
      <c r="C700" s="14" t="s">
        <v>8</v>
      </c>
      <c r="D700" s="14">
        <f>D698*D642*D699</f>
        <v>0</v>
      </c>
      <c r="E700" s="14">
        <f t="shared" ref="E700" si="409">E698*E642*E699</f>
        <v>0</v>
      </c>
      <c r="F700" s="14">
        <f t="shared" ref="F700" si="410">F698*F642*F699</f>
        <v>0</v>
      </c>
      <c r="G700" s="14">
        <f t="shared" ref="G700" si="411">G698*G642*G699</f>
        <v>0</v>
      </c>
    </row>
    <row r="702" spans="2:7" x14ac:dyDescent="0.25">
      <c r="B702" s="7" t="s">
        <v>30</v>
      </c>
      <c r="C702" s="6" t="s">
        <v>36</v>
      </c>
      <c r="D702" s="1" t="s">
        <v>43</v>
      </c>
    </row>
    <row r="703" spans="2:7" x14ac:dyDescent="0.25">
      <c r="C703" s="4" t="s">
        <v>32</v>
      </c>
      <c r="D703" s="11">
        <f>NewSens_M</f>
        <v>7.0000000000000007E-2</v>
      </c>
      <c r="E703" s="11">
        <f>NewSens_M</f>
        <v>7.0000000000000007E-2</v>
      </c>
      <c r="F703" s="11">
        <f>NewSens_M</f>
        <v>7.0000000000000007E-2</v>
      </c>
      <c r="G703" s="11">
        <f>NewSens_FC</f>
        <v>7.0000000000000007E-2</v>
      </c>
    </row>
    <row r="704" spans="2:7" ht="15" x14ac:dyDescent="0.3">
      <c r="C704" s="14" t="s">
        <v>8</v>
      </c>
      <c r="D704" s="14">
        <f>IF($D702="y",D642*NewSens_M,0)</f>
        <v>0</v>
      </c>
      <c r="E704" s="14">
        <f>IF($D702="y",E642*NewSens_M,0)</f>
        <v>0</v>
      </c>
      <c r="F704" s="14">
        <f>IF($D702="y",F642*NewSens_M,0)</f>
        <v>0</v>
      </c>
      <c r="G704" s="14">
        <f>IF($D702="y",G642*NewSens_M,0)</f>
        <v>0</v>
      </c>
    </row>
    <row r="706" spans="2:7" x14ac:dyDescent="0.25">
      <c r="B706" s="7" t="s">
        <v>42</v>
      </c>
      <c r="C706" s="3" t="s">
        <v>38</v>
      </c>
      <c r="D706">
        <v>2</v>
      </c>
      <c r="E706">
        <v>2</v>
      </c>
      <c r="F706">
        <v>2</v>
      </c>
      <c r="G706">
        <v>2</v>
      </c>
    </row>
    <row r="707" spans="2:7" x14ac:dyDescent="0.25">
      <c r="B707" s="7"/>
      <c r="C707" s="3" t="s">
        <v>37</v>
      </c>
      <c r="D707">
        <v>2</v>
      </c>
      <c r="E707">
        <v>2</v>
      </c>
      <c r="F707">
        <v>2</v>
      </c>
      <c r="G707">
        <v>2</v>
      </c>
    </row>
    <row r="708" spans="2:7" x14ac:dyDescent="0.25">
      <c r="C708" s="6" t="s">
        <v>39</v>
      </c>
      <c r="D708" s="1">
        <v>2</v>
      </c>
      <c r="E708" s="1">
        <v>2</v>
      </c>
      <c r="F708" s="1">
        <v>2</v>
      </c>
      <c r="G708" s="1">
        <v>2</v>
      </c>
    </row>
    <row r="709" spans="2:7" x14ac:dyDescent="0.25">
      <c r="C709" s="6" t="s">
        <v>40</v>
      </c>
      <c r="D709" s="1">
        <v>2</v>
      </c>
      <c r="E709" s="1">
        <v>2</v>
      </c>
      <c r="F709" s="1">
        <v>2</v>
      </c>
      <c r="G709" s="1">
        <v>2</v>
      </c>
    </row>
    <row r="710" spans="2:7" x14ac:dyDescent="0.25">
      <c r="C710" s="9" t="s">
        <v>41</v>
      </c>
      <c r="D710" s="13">
        <f>SUM(D708:D709)-SUM(D706:D707)</f>
        <v>0</v>
      </c>
      <c r="E710" s="13">
        <f t="shared" ref="E710" si="412">SUM(E708:E709)-SUM(E706:E707)</f>
        <v>0</v>
      </c>
      <c r="F710" s="13">
        <f t="shared" ref="F710" si="413">SUM(F708:F709)-SUM(F706:F707)</f>
        <v>0</v>
      </c>
      <c r="G710" s="13">
        <f t="shared" ref="G710" si="414">SUM(G708:G709)-SUM(G706:G707)</f>
        <v>0</v>
      </c>
    </row>
    <row r="711" spans="2:7" x14ac:dyDescent="0.25">
      <c r="C711" s="4" t="s">
        <v>17</v>
      </c>
      <c r="D711" s="11">
        <f>ChgSens_M</f>
        <v>0.1</v>
      </c>
      <c r="E711" s="11">
        <f>ChgSens_M</f>
        <v>0.1</v>
      </c>
      <c r="F711" s="11">
        <f>ChgSens_M</f>
        <v>0.1</v>
      </c>
      <c r="G711" s="11">
        <f>ChgSens_FC</f>
        <v>0.1</v>
      </c>
    </row>
    <row r="712" spans="2:7" ht="15" x14ac:dyDescent="0.3">
      <c r="C712" s="14" t="s">
        <v>8</v>
      </c>
      <c r="D712" s="14">
        <f>IF($D702="y",D710*D642*D711,0)</f>
        <v>0</v>
      </c>
      <c r="E712" s="14">
        <f t="shared" ref="E712" si="415">IF($D702="y",E710*E642*E711,0)</f>
        <v>0</v>
      </c>
      <c r="F712" s="14">
        <f t="shared" ref="F712" si="416">IF($D702="y",F710*F642*F711,0)</f>
        <v>0</v>
      </c>
      <c r="G712" s="14">
        <f t="shared" ref="G712" si="417">IF($D702="y",G710*G642*G711,0)</f>
        <v>0</v>
      </c>
    </row>
    <row r="715" spans="2:7" ht="15" x14ac:dyDescent="0.3">
      <c r="C715" s="14" t="s">
        <v>44</v>
      </c>
      <c r="D715" s="14">
        <f>ROUND(D712+D704+D700+D694+D688+D680+D672+D664+D656+D652,0)</f>
        <v>-20</v>
      </c>
      <c r="E715" s="14">
        <f t="shared" ref="E715:G715" si="418">ROUND(E712+E704+E700+E694+E688+E680+E672+E664+E656+E652,0)</f>
        <v>-20</v>
      </c>
      <c r="F715" s="14">
        <f t="shared" si="418"/>
        <v>-20</v>
      </c>
      <c r="G715" s="14">
        <f t="shared" si="418"/>
        <v>-11</v>
      </c>
    </row>
    <row r="717" spans="2:7" x14ac:dyDescent="0.25">
      <c r="C717" s="15" t="str">
        <f>A641&amp;" FORECAST"</f>
        <v>5-1 FORECAST</v>
      </c>
      <c r="D717" s="15">
        <f>D715+D642</f>
        <v>79</v>
      </c>
      <c r="E717" s="15">
        <f t="shared" ref="E717:G717" si="419">E715+E642</f>
        <v>79</v>
      </c>
      <c r="F717" s="15">
        <f t="shared" si="419"/>
        <v>79</v>
      </c>
      <c r="G717" s="15">
        <f t="shared" si="419"/>
        <v>40</v>
      </c>
    </row>
    <row r="721" spans="1:7" x14ac:dyDescent="0.25">
      <c r="A721" s="2" t="s">
        <v>78</v>
      </c>
      <c r="D721" s="3" t="s">
        <v>2</v>
      </c>
      <c r="E721" s="3" t="s">
        <v>3</v>
      </c>
      <c r="F721" s="3" t="s">
        <v>4</v>
      </c>
      <c r="G721" s="3" t="s">
        <v>5</v>
      </c>
    </row>
    <row r="722" spans="1:7" x14ac:dyDescent="0.25">
      <c r="C722" s="3" t="s">
        <v>1</v>
      </c>
      <c r="D722" s="3">
        <f>D717</f>
        <v>79</v>
      </c>
      <c r="E722" s="3">
        <f t="shared" ref="E722:G722" si="420">E717</f>
        <v>79</v>
      </c>
      <c r="F722" s="3">
        <f t="shared" si="420"/>
        <v>79</v>
      </c>
      <c r="G722" s="3">
        <f t="shared" si="420"/>
        <v>40</v>
      </c>
    </row>
    <row r="724" spans="1:7" x14ac:dyDescent="0.25">
      <c r="C724" s="3" t="s">
        <v>62</v>
      </c>
      <c r="D724">
        <v>100</v>
      </c>
      <c r="E724">
        <v>100</v>
      </c>
      <c r="F724">
        <v>100</v>
      </c>
      <c r="G724">
        <v>100</v>
      </c>
    </row>
    <row r="725" spans="1:7" x14ac:dyDescent="0.25">
      <c r="C725" s="3" t="s">
        <v>63</v>
      </c>
      <c r="D725" s="1">
        <v>100</v>
      </c>
      <c r="E725" s="1">
        <v>100</v>
      </c>
      <c r="F725" s="1">
        <v>100</v>
      </c>
      <c r="G725" s="1">
        <v>100</v>
      </c>
    </row>
    <row r="729" spans="1:7" x14ac:dyDescent="0.25">
      <c r="B729" s="7" t="s">
        <v>6</v>
      </c>
      <c r="C729" s="3" t="s">
        <v>54</v>
      </c>
      <c r="D729">
        <v>100</v>
      </c>
      <c r="E729">
        <v>100</v>
      </c>
      <c r="F729">
        <v>100</v>
      </c>
      <c r="G729">
        <v>100</v>
      </c>
    </row>
    <row r="730" spans="1:7" x14ac:dyDescent="0.25">
      <c r="C730" s="3" t="s">
        <v>64</v>
      </c>
      <c r="D730">
        <v>100</v>
      </c>
      <c r="E730">
        <v>100</v>
      </c>
      <c r="F730">
        <v>100</v>
      </c>
      <c r="G730">
        <v>100</v>
      </c>
    </row>
    <row r="731" spans="1:7" x14ac:dyDescent="0.25">
      <c r="C731" s="4" t="s">
        <v>7</v>
      </c>
      <c r="D731" s="5">
        <f>D730/D729-1</f>
        <v>0</v>
      </c>
      <c r="E731" s="5">
        <f>E730/E729-1</f>
        <v>0</v>
      </c>
      <c r="F731" s="5">
        <f>F730/F729-1</f>
        <v>0</v>
      </c>
      <c r="G731" s="5">
        <f>G730/G729-1</f>
        <v>0</v>
      </c>
    </row>
    <row r="732" spans="1:7" ht="15" x14ac:dyDescent="0.3">
      <c r="C732" s="14" t="s">
        <v>8</v>
      </c>
      <c r="D732" s="14">
        <f>D731*D722</f>
        <v>0</v>
      </c>
      <c r="E732" s="14">
        <f t="shared" ref="E732" si="421">E731*E722</f>
        <v>0</v>
      </c>
      <c r="F732" s="14">
        <f t="shared" ref="F732" si="422">F731*F722</f>
        <v>0</v>
      </c>
      <c r="G732" s="14">
        <f t="shared" ref="G732" si="423">G731*G722</f>
        <v>0</v>
      </c>
    </row>
    <row r="734" spans="1:7" x14ac:dyDescent="0.25">
      <c r="B734" s="7" t="s">
        <v>25</v>
      </c>
      <c r="C734" s="3" t="s">
        <v>26</v>
      </c>
      <c r="D734" s="1">
        <f>D654+1</f>
        <v>18</v>
      </c>
    </row>
    <row r="735" spans="1:7" x14ac:dyDescent="0.25">
      <c r="B735" s="7"/>
      <c r="C735" s="4" t="s">
        <v>27</v>
      </c>
      <c r="D735" s="4">
        <f>seasonal_adjustment($D734)</f>
        <v>9.7826086956521702E-2</v>
      </c>
      <c r="E735" s="4">
        <f t="shared" ref="E735" si="424">seasonal_adjustment($D734)</f>
        <v>9.7826086956521702E-2</v>
      </c>
      <c r="F735" s="4">
        <f t="shared" ref="F735" si="425">seasonal_adjustment($D734)</f>
        <v>9.7826086956521702E-2</v>
      </c>
      <c r="G735" s="4">
        <f t="shared" ref="G735" si="426">seasonal_adjustment($D734)</f>
        <v>9.7826086956521702E-2</v>
      </c>
    </row>
    <row r="736" spans="1:7" ht="15" x14ac:dyDescent="0.3">
      <c r="C736" s="14" t="s">
        <v>8</v>
      </c>
      <c r="D736" s="14">
        <f>D735*D722</f>
        <v>7.7282608695652142</v>
      </c>
      <c r="E736" s="14">
        <f t="shared" ref="E736" si="427">E735*E722</f>
        <v>7.7282608695652142</v>
      </c>
      <c r="F736" s="14">
        <f t="shared" ref="F736" si="428">F735*F722</f>
        <v>7.7282608695652142</v>
      </c>
      <c r="G736" s="14">
        <f t="shared" ref="G736" si="429">G735*G722</f>
        <v>3.9130434782608683</v>
      </c>
    </row>
    <row r="738" spans="2:7" x14ac:dyDescent="0.25">
      <c r="B738" s="7" t="s">
        <v>9</v>
      </c>
      <c r="C738" s="3" t="s">
        <v>55</v>
      </c>
      <c r="D738">
        <v>10</v>
      </c>
      <c r="E738">
        <v>10</v>
      </c>
      <c r="F738">
        <v>10</v>
      </c>
      <c r="G738">
        <v>75</v>
      </c>
    </row>
    <row r="739" spans="2:7" x14ac:dyDescent="0.25">
      <c r="C739" s="6" t="s">
        <v>65</v>
      </c>
      <c r="D739" s="1">
        <v>10</v>
      </c>
      <c r="E739" s="1">
        <v>10</v>
      </c>
      <c r="F739" s="1">
        <v>10</v>
      </c>
      <c r="G739" s="1">
        <v>75</v>
      </c>
    </row>
    <row r="740" spans="2:7" x14ac:dyDescent="0.25">
      <c r="C740" s="3" t="s">
        <v>56</v>
      </c>
      <c r="D740" s="3">
        <f>D738/D724*100</f>
        <v>10</v>
      </c>
      <c r="E740" s="3">
        <f t="shared" ref="E740:G740" si="430">E738/E724*100</f>
        <v>10</v>
      </c>
      <c r="F740" s="3">
        <f t="shared" si="430"/>
        <v>10</v>
      </c>
      <c r="G740" s="3">
        <f t="shared" si="430"/>
        <v>75</v>
      </c>
    </row>
    <row r="741" spans="2:7" x14ac:dyDescent="0.25">
      <c r="C741" s="8" t="s">
        <v>66</v>
      </c>
      <c r="D741" s="3">
        <f>D739/D725*100</f>
        <v>10</v>
      </c>
      <c r="E741" s="3">
        <f t="shared" ref="E741:G741" si="431">E739/E725*100</f>
        <v>10</v>
      </c>
      <c r="F741" s="3">
        <f t="shared" si="431"/>
        <v>10</v>
      </c>
      <c r="G741" s="3">
        <f t="shared" si="431"/>
        <v>75</v>
      </c>
    </row>
    <row r="742" spans="2:7" x14ac:dyDescent="0.25">
      <c r="C742" s="9" t="s">
        <v>57</v>
      </c>
      <c r="D742" s="10">
        <f>D741/D740-1</f>
        <v>0</v>
      </c>
      <c r="E742" s="10">
        <f>E741/E740-1</f>
        <v>0</v>
      </c>
      <c r="F742" s="10">
        <f>F741/F740-1</f>
        <v>0</v>
      </c>
      <c r="G742" s="10">
        <f>G741/G740-1</f>
        <v>0</v>
      </c>
    </row>
    <row r="743" spans="2:7" x14ac:dyDescent="0.25">
      <c r="C743" s="4" t="s">
        <v>11</v>
      </c>
      <c r="D743" s="11">
        <f>PE_M</f>
        <v>-1.5</v>
      </c>
      <c r="E743" s="11">
        <f>PE_M</f>
        <v>-1.5</v>
      </c>
      <c r="F743" s="11">
        <f>PE_M</f>
        <v>-1.5</v>
      </c>
      <c r="G743" s="11">
        <f>PE_FC</f>
        <v>-1.5</v>
      </c>
    </row>
    <row r="744" spans="2:7" ht="15" x14ac:dyDescent="0.3">
      <c r="C744" s="14" t="s">
        <v>8</v>
      </c>
      <c r="D744" s="14">
        <f>D742*D722*D743</f>
        <v>0</v>
      </c>
      <c r="E744" s="14">
        <f t="shared" ref="E744" si="432">E742*E722*E743</f>
        <v>0</v>
      </c>
      <c r="F744" s="14">
        <f t="shared" ref="F744" si="433">F742*F722*F743</f>
        <v>0</v>
      </c>
      <c r="G744" s="14">
        <f t="shared" ref="G744" si="434">G742*G722*G743</f>
        <v>0</v>
      </c>
    </row>
    <row r="746" spans="2:7" x14ac:dyDescent="0.25">
      <c r="B746" s="7" t="s">
        <v>10</v>
      </c>
      <c r="C746" s="3" t="s">
        <v>58</v>
      </c>
      <c r="D746">
        <v>46</v>
      </c>
      <c r="E746">
        <v>40</v>
      </c>
      <c r="F746">
        <v>40</v>
      </c>
      <c r="G746">
        <v>105</v>
      </c>
    </row>
    <row r="747" spans="2:7" x14ac:dyDescent="0.25">
      <c r="C747" s="6" t="s">
        <v>71</v>
      </c>
      <c r="D747" s="1">
        <v>46</v>
      </c>
      <c r="E747" s="1">
        <v>40</v>
      </c>
      <c r="F747" s="1">
        <v>40</v>
      </c>
      <c r="G747" s="1">
        <v>105</v>
      </c>
    </row>
    <row r="748" spans="2:7" x14ac:dyDescent="0.25">
      <c r="C748" s="3" t="s">
        <v>59</v>
      </c>
      <c r="D748" s="3">
        <f>D746/D724*100</f>
        <v>46</v>
      </c>
      <c r="E748" s="3">
        <f t="shared" ref="E748:G748" si="435">E746/E724*100</f>
        <v>40</v>
      </c>
      <c r="F748" s="3">
        <f t="shared" si="435"/>
        <v>40</v>
      </c>
      <c r="G748" s="3">
        <f t="shared" si="435"/>
        <v>105</v>
      </c>
    </row>
    <row r="749" spans="2:7" x14ac:dyDescent="0.25">
      <c r="C749" s="8" t="s">
        <v>67</v>
      </c>
      <c r="D749" s="3">
        <f>D747/D725*100</f>
        <v>46</v>
      </c>
      <c r="E749" s="3">
        <f t="shared" ref="E749:G749" si="436">E747/E725*100</f>
        <v>40</v>
      </c>
      <c r="F749" s="3">
        <f t="shared" si="436"/>
        <v>40</v>
      </c>
      <c r="G749" s="3">
        <f t="shared" si="436"/>
        <v>105</v>
      </c>
    </row>
    <row r="750" spans="2:7" x14ac:dyDescent="0.25">
      <c r="C750" s="9" t="s">
        <v>14</v>
      </c>
      <c r="D750" s="10">
        <f>D749/D748-1</f>
        <v>0</v>
      </c>
      <c r="E750" s="10">
        <f>E749/E748-1</f>
        <v>0</v>
      </c>
      <c r="F750" s="10">
        <f>F749/F748-1</f>
        <v>0</v>
      </c>
      <c r="G750" s="10">
        <f>G749/G748-1</f>
        <v>0</v>
      </c>
    </row>
    <row r="751" spans="2:7" x14ac:dyDescent="0.25">
      <c r="C751" s="4" t="s">
        <v>12</v>
      </c>
      <c r="D751" s="11">
        <f>AdSens_M</f>
        <v>0.2</v>
      </c>
      <c r="E751" s="11">
        <f>AdSens_M</f>
        <v>0.2</v>
      </c>
      <c r="F751" s="11">
        <f>AdSens_M</f>
        <v>0.2</v>
      </c>
      <c r="G751" s="11">
        <f>AdSens_FC</f>
        <v>0.2</v>
      </c>
    </row>
    <row r="752" spans="2:7" ht="15" x14ac:dyDescent="0.3">
      <c r="C752" s="14" t="s">
        <v>8</v>
      </c>
      <c r="D752" s="14">
        <f>D750*D722*D751</f>
        <v>0</v>
      </c>
      <c r="E752" s="14">
        <f t="shared" ref="E752" si="437">E750*E722*E751</f>
        <v>0</v>
      </c>
      <c r="F752" s="14">
        <f t="shared" ref="F752" si="438">F750*F722*F751</f>
        <v>0</v>
      </c>
      <c r="G752" s="14">
        <f t="shared" ref="G752" si="439">G750*G722*G751</f>
        <v>0</v>
      </c>
    </row>
    <row r="754" spans="2:7" x14ac:dyDescent="0.25">
      <c r="B754" s="7" t="s">
        <v>13</v>
      </c>
      <c r="C754" s="3" t="s">
        <v>53</v>
      </c>
      <c r="D754">
        <v>3000</v>
      </c>
      <c r="E754">
        <v>3000</v>
      </c>
      <c r="F754">
        <v>3000</v>
      </c>
      <c r="G754">
        <v>8941</v>
      </c>
    </row>
    <row r="755" spans="2:7" x14ac:dyDescent="0.25">
      <c r="C755" s="6" t="s">
        <v>72</v>
      </c>
      <c r="D755" s="1">
        <v>3000</v>
      </c>
      <c r="E755" s="1">
        <v>3000</v>
      </c>
      <c r="F755" s="1">
        <v>3000</v>
      </c>
      <c r="G755" s="1">
        <v>8941</v>
      </c>
    </row>
    <row r="756" spans="2:7" x14ac:dyDescent="0.25">
      <c r="C756" s="3" t="s">
        <v>60</v>
      </c>
      <c r="D756" s="3">
        <f>D754/D724*100</f>
        <v>3000</v>
      </c>
      <c r="E756" s="3">
        <f t="shared" ref="E756:G756" si="440">E754/E724*100</f>
        <v>3000</v>
      </c>
      <c r="F756" s="3">
        <f t="shared" si="440"/>
        <v>3000</v>
      </c>
      <c r="G756" s="3">
        <f t="shared" si="440"/>
        <v>8941</v>
      </c>
    </row>
    <row r="757" spans="2:7" x14ac:dyDescent="0.25">
      <c r="C757" s="8" t="s">
        <v>68</v>
      </c>
      <c r="D757" s="3">
        <f>D755/D725*100</f>
        <v>3000</v>
      </c>
      <c r="E757" s="3">
        <f t="shared" ref="E757:G757" si="441">E755/E725*100</f>
        <v>3000</v>
      </c>
      <c r="F757" s="3">
        <f t="shared" si="441"/>
        <v>3000</v>
      </c>
      <c r="G757" s="3">
        <f t="shared" si="441"/>
        <v>8941</v>
      </c>
    </row>
    <row r="758" spans="2:7" x14ac:dyDescent="0.25">
      <c r="C758" s="9" t="s">
        <v>28</v>
      </c>
      <c r="D758" s="10">
        <f>D757/D756-1</f>
        <v>0</v>
      </c>
      <c r="E758" s="10">
        <f>E757/E756-1</f>
        <v>0</v>
      </c>
      <c r="F758" s="10">
        <f>F757/F756-1</f>
        <v>0</v>
      </c>
      <c r="G758" s="10">
        <f>G757/G756-1</f>
        <v>0</v>
      </c>
    </row>
    <row r="759" spans="2:7" x14ac:dyDescent="0.25">
      <c r="C759" s="4" t="s">
        <v>18</v>
      </c>
      <c r="D759" s="11">
        <f>AdSens_M</f>
        <v>0.2</v>
      </c>
      <c r="E759" s="11">
        <f>AdSens_M</f>
        <v>0.2</v>
      </c>
      <c r="F759" s="11">
        <f>AdSens_M</f>
        <v>0.2</v>
      </c>
      <c r="G759" s="11">
        <f>AdSens_FC</f>
        <v>0.2</v>
      </c>
    </row>
    <row r="760" spans="2:7" ht="15" x14ac:dyDescent="0.3">
      <c r="C760" s="14" t="s">
        <v>8</v>
      </c>
      <c r="D760" s="14">
        <f>D758*D722*D759</f>
        <v>0</v>
      </c>
      <c r="E760" s="14">
        <f t="shared" ref="E760" si="442">E758*E722*E759</f>
        <v>0</v>
      </c>
      <c r="F760" s="14">
        <f t="shared" ref="F760" si="443">F758*F722*F759</f>
        <v>0</v>
      </c>
      <c r="G760" s="14">
        <f t="shared" ref="G760" si="444">G758*G722*G759</f>
        <v>0</v>
      </c>
    </row>
    <row r="762" spans="2:7" x14ac:dyDescent="0.25">
      <c r="B762" s="7" t="s">
        <v>15</v>
      </c>
      <c r="C762" s="3" t="s">
        <v>52</v>
      </c>
      <c r="D762">
        <v>20</v>
      </c>
      <c r="E762">
        <v>20</v>
      </c>
      <c r="F762">
        <v>20</v>
      </c>
      <c r="G762">
        <v>60</v>
      </c>
    </row>
    <row r="763" spans="2:7" x14ac:dyDescent="0.25">
      <c r="C763" s="6" t="s">
        <v>73</v>
      </c>
      <c r="D763" s="1">
        <v>20</v>
      </c>
      <c r="E763" s="1">
        <v>20</v>
      </c>
      <c r="F763" s="1">
        <v>20</v>
      </c>
      <c r="G763" s="1">
        <v>60</v>
      </c>
    </row>
    <row r="764" spans="2:7" x14ac:dyDescent="0.25">
      <c r="C764" s="3" t="s">
        <v>61</v>
      </c>
      <c r="D764" s="3">
        <f>D762/D724*100</f>
        <v>20</v>
      </c>
      <c r="E764" s="3">
        <f t="shared" ref="E764:G764" si="445">E762/E724*100</f>
        <v>20</v>
      </c>
      <c r="F764" s="3">
        <f t="shared" si="445"/>
        <v>20</v>
      </c>
      <c r="G764" s="3">
        <f t="shared" si="445"/>
        <v>60</v>
      </c>
    </row>
    <row r="765" spans="2:7" x14ac:dyDescent="0.25">
      <c r="C765" s="8" t="s">
        <v>69</v>
      </c>
      <c r="D765" s="3">
        <f>D763/D725*100</f>
        <v>20</v>
      </c>
      <c r="E765" s="3">
        <f t="shared" ref="E765:G765" si="446">E763/E725*100</f>
        <v>20</v>
      </c>
      <c r="F765" s="3">
        <f t="shared" si="446"/>
        <v>20</v>
      </c>
      <c r="G765" s="3">
        <f t="shared" si="446"/>
        <v>60</v>
      </c>
    </row>
    <row r="766" spans="2:7" x14ac:dyDescent="0.25">
      <c r="C766" s="9" t="s">
        <v>29</v>
      </c>
      <c r="D766" s="10">
        <f>D765/D764-1</f>
        <v>0</v>
      </c>
      <c r="E766" s="10">
        <f>E765/E764-1</f>
        <v>0</v>
      </c>
      <c r="F766" s="10">
        <f>F765/F764-1</f>
        <v>0</v>
      </c>
      <c r="G766" s="10">
        <f>G765/G764-1</f>
        <v>0</v>
      </c>
    </row>
    <row r="767" spans="2:7" x14ac:dyDescent="0.25">
      <c r="C767" s="4" t="s">
        <v>19</v>
      </c>
      <c r="D767" s="11">
        <f>ComSens_M</f>
        <v>0.2</v>
      </c>
      <c r="E767" s="11">
        <f>ComSens_M</f>
        <v>0.2</v>
      </c>
      <c r="F767" s="11">
        <f>ComSens_M</f>
        <v>0.2</v>
      </c>
      <c r="G767" s="11">
        <f>ComSens_FC</f>
        <v>0.2</v>
      </c>
    </row>
    <row r="768" spans="2:7" ht="15" x14ac:dyDescent="0.3">
      <c r="C768" s="14" t="s">
        <v>8</v>
      </c>
      <c r="D768" s="14">
        <f>D766*D722*D767</f>
        <v>0</v>
      </c>
      <c r="E768" s="14">
        <f t="shared" ref="E768" si="447">E766*E722*E767</f>
        <v>0</v>
      </c>
      <c r="F768" s="14">
        <f t="shared" ref="F768" si="448">F766*F722*F767</f>
        <v>0</v>
      </c>
      <c r="G768" s="14">
        <f t="shared" ref="G768" si="449">G766*G722*G767</f>
        <v>0</v>
      </c>
    </row>
    <row r="770" spans="2:7" x14ac:dyDescent="0.25">
      <c r="B770" s="7" t="s">
        <v>16</v>
      </c>
      <c r="C770" s="3" t="s">
        <v>51</v>
      </c>
      <c r="D770">
        <v>10</v>
      </c>
      <c r="E770">
        <v>10</v>
      </c>
      <c r="F770">
        <v>10</v>
      </c>
      <c r="G770">
        <v>45</v>
      </c>
    </row>
    <row r="771" spans="2:7" x14ac:dyDescent="0.25">
      <c r="C771" s="6" t="s">
        <v>70</v>
      </c>
      <c r="D771">
        <v>10</v>
      </c>
      <c r="E771">
        <v>10</v>
      </c>
      <c r="F771">
        <v>10</v>
      </c>
      <c r="G771">
        <v>45</v>
      </c>
    </row>
    <row r="772" spans="2:7" x14ac:dyDescent="0.25">
      <c r="C772" s="9" t="s">
        <v>33</v>
      </c>
      <c r="D772" s="10">
        <f>D771/D770-1</f>
        <v>0</v>
      </c>
      <c r="E772" s="10">
        <f t="shared" ref="E772" si="450">E771/E770-1</f>
        <v>0</v>
      </c>
      <c r="F772" s="10">
        <f t="shared" ref="F772" si="451">F771/F770-1</f>
        <v>0</v>
      </c>
      <c r="G772" s="10">
        <f t="shared" ref="G772" si="452">G771/G770-1</f>
        <v>0</v>
      </c>
    </row>
    <row r="773" spans="2:7" x14ac:dyDescent="0.25">
      <c r="C773" s="4" t="s">
        <v>17</v>
      </c>
      <c r="D773" s="11">
        <v>0.1</v>
      </c>
      <c r="E773" s="11">
        <v>0.1</v>
      </c>
      <c r="F773" s="11">
        <v>0.1</v>
      </c>
      <c r="G773" s="11">
        <v>0.1</v>
      </c>
    </row>
    <row r="774" spans="2:7" ht="15" x14ac:dyDescent="0.3">
      <c r="C774" s="14" t="s">
        <v>8</v>
      </c>
      <c r="D774" s="14">
        <f>D772*D722*D773</f>
        <v>0</v>
      </c>
      <c r="E774" s="14">
        <f t="shared" ref="E774" si="453">E772*E722*E773</f>
        <v>0</v>
      </c>
      <c r="F774" s="14">
        <f t="shared" ref="F774" si="454">F772*F722*F773</f>
        <v>0</v>
      </c>
      <c r="G774" s="14">
        <f t="shared" ref="G774" si="455">G772*G722*G773</f>
        <v>0</v>
      </c>
    </row>
    <row r="776" spans="2:7" x14ac:dyDescent="0.25">
      <c r="B776" s="7" t="s">
        <v>24</v>
      </c>
      <c r="C776" s="3" t="s">
        <v>49</v>
      </c>
      <c r="D776">
        <v>5</v>
      </c>
      <c r="E776">
        <v>5</v>
      </c>
      <c r="F776">
        <v>5</v>
      </c>
      <c r="G776">
        <v>5</v>
      </c>
    </row>
    <row r="777" spans="2:7" x14ac:dyDescent="0.25">
      <c r="C777" s="6" t="s">
        <v>50</v>
      </c>
      <c r="D777" s="1">
        <v>5</v>
      </c>
      <c r="E777" s="1">
        <v>5</v>
      </c>
      <c r="F777" s="1">
        <v>5</v>
      </c>
      <c r="G777" s="1">
        <v>5</v>
      </c>
    </row>
    <row r="778" spans="2:7" x14ac:dyDescent="0.25">
      <c r="C778" s="9" t="s">
        <v>34</v>
      </c>
      <c r="D778" s="10">
        <f>D777/D776-1</f>
        <v>0</v>
      </c>
      <c r="E778" s="10">
        <f t="shared" ref="E778" si="456">E777/E776-1</f>
        <v>0</v>
      </c>
      <c r="F778" s="10">
        <f t="shared" ref="F778" si="457">F777/F776-1</f>
        <v>0</v>
      </c>
      <c r="G778" s="10">
        <f t="shared" ref="G778" si="458">G777/G776-1</f>
        <v>0</v>
      </c>
    </row>
    <row r="779" spans="2:7" x14ac:dyDescent="0.25">
      <c r="C779" s="4" t="s">
        <v>35</v>
      </c>
      <c r="D779" s="11">
        <f>CmpSens_M</f>
        <v>-0.5</v>
      </c>
      <c r="E779" s="11">
        <f>CmpSens_M</f>
        <v>-0.5</v>
      </c>
      <c r="F779" s="11">
        <f>CmpSens_M</f>
        <v>-0.5</v>
      </c>
      <c r="G779" s="11">
        <f>CmpSens_FC</f>
        <v>-0.5</v>
      </c>
    </row>
    <row r="780" spans="2:7" ht="15" x14ac:dyDescent="0.3">
      <c r="C780" s="14" t="s">
        <v>8</v>
      </c>
      <c r="D780" s="14">
        <f>D778*D722*D779</f>
        <v>0</v>
      </c>
      <c r="E780" s="14">
        <f t="shared" ref="E780" si="459">E778*E722*E779</f>
        <v>0</v>
      </c>
      <c r="F780" s="14">
        <f t="shared" ref="F780" si="460">F778*F722*F779</f>
        <v>0</v>
      </c>
      <c r="G780" s="14">
        <f t="shared" ref="G780" si="461">G778*G722*G779</f>
        <v>0</v>
      </c>
    </row>
    <row r="782" spans="2:7" x14ac:dyDescent="0.25">
      <c r="B782" s="7" t="s">
        <v>30</v>
      </c>
      <c r="C782" s="6" t="s">
        <v>36</v>
      </c>
      <c r="D782" s="1" t="s">
        <v>43</v>
      </c>
    </row>
    <row r="783" spans="2:7" x14ac:dyDescent="0.25">
      <c r="C783" s="4" t="s">
        <v>32</v>
      </c>
      <c r="D783" s="11">
        <f>NewSens_M</f>
        <v>7.0000000000000007E-2</v>
      </c>
      <c r="E783" s="11">
        <f>NewSens_M</f>
        <v>7.0000000000000007E-2</v>
      </c>
      <c r="F783" s="11">
        <f>NewSens_M</f>
        <v>7.0000000000000007E-2</v>
      </c>
      <c r="G783" s="11">
        <f>NewSens_FC</f>
        <v>7.0000000000000007E-2</v>
      </c>
    </row>
    <row r="784" spans="2:7" ht="15" x14ac:dyDescent="0.3">
      <c r="C784" s="14" t="s">
        <v>8</v>
      </c>
      <c r="D784" s="14">
        <f>IF($D782="y",D722*NewSens_M,0)</f>
        <v>0</v>
      </c>
      <c r="E784" s="14">
        <f>IF($D782="y",E722*NewSens_M,0)</f>
        <v>0</v>
      </c>
      <c r="F784" s="14">
        <f>IF($D782="y",F722*NewSens_M,0)</f>
        <v>0</v>
      </c>
      <c r="G784" s="14">
        <f>IF($D782="y",G722*NewSens_M,0)</f>
        <v>0</v>
      </c>
    </row>
    <row r="786" spans="2:7" x14ac:dyDescent="0.25">
      <c r="B786" s="7" t="s">
        <v>42</v>
      </c>
      <c r="C786" s="3" t="s">
        <v>38</v>
      </c>
      <c r="D786">
        <v>2</v>
      </c>
      <c r="E786">
        <v>2</v>
      </c>
      <c r="F786">
        <v>2</v>
      </c>
      <c r="G786">
        <v>2</v>
      </c>
    </row>
    <row r="787" spans="2:7" x14ac:dyDescent="0.25">
      <c r="B787" s="7"/>
      <c r="C787" s="3" t="s">
        <v>37</v>
      </c>
      <c r="D787">
        <v>2</v>
      </c>
      <c r="E787">
        <v>2</v>
      </c>
      <c r="F787">
        <v>2</v>
      </c>
      <c r="G787">
        <v>2</v>
      </c>
    </row>
    <row r="788" spans="2:7" x14ac:dyDescent="0.25">
      <c r="C788" s="6" t="s">
        <v>39</v>
      </c>
      <c r="D788" s="1">
        <v>2</v>
      </c>
      <c r="E788" s="1">
        <v>2</v>
      </c>
      <c r="F788" s="1">
        <v>2</v>
      </c>
      <c r="G788" s="1">
        <v>2</v>
      </c>
    </row>
    <row r="789" spans="2:7" x14ac:dyDescent="0.25">
      <c r="C789" s="6" t="s">
        <v>40</v>
      </c>
      <c r="D789" s="1">
        <v>2</v>
      </c>
      <c r="E789" s="1">
        <v>2</v>
      </c>
      <c r="F789" s="1">
        <v>2</v>
      </c>
      <c r="G789" s="1">
        <v>2</v>
      </c>
    </row>
    <row r="790" spans="2:7" x14ac:dyDescent="0.25">
      <c r="C790" s="9" t="s">
        <v>41</v>
      </c>
      <c r="D790" s="13">
        <f>SUM(D788:D789)-SUM(D786:D787)</f>
        <v>0</v>
      </c>
      <c r="E790" s="13">
        <f t="shared" ref="E790" si="462">SUM(E788:E789)-SUM(E786:E787)</f>
        <v>0</v>
      </c>
      <c r="F790" s="13">
        <f t="shared" ref="F790" si="463">SUM(F788:F789)-SUM(F786:F787)</f>
        <v>0</v>
      </c>
      <c r="G790" s="13">
        <f t="shared" ref="G790" si="464">SUM(G788:G789)-SUM(G786:G787)</f>
        <v>0</v>
      </c>
    </row>
    <row r="791" spans="2:7" x14ac:dyDescent="0.25">
      <c r="C791" s="4" t="s">
        <v>17</v>
      </c>
      <c r="D791" s="11">
        <f>ChgSens_M</f>
        <v>0.1</v>
      </c>
      <c r="E791" s="11">
        <f>ChgSens_M</f>
        <v>0.1</v>
      </c>
      <c r="F791" s="11">
        <f>ChgSens_M</f>
        <v>0.1</v>
      </c>
      <c r="G791" s="11">
        <f>ChgSens_FC</f>
        <v>0.1</v>
      </c>
    </row>
    <row r="792" spans="2:7" ht="15" x14ac:dyDescent="0.3">
      <c r="C792" s="14" t="s">
        <v>8</v>
      </c>
      <c r="D792" s="14">
        <f>IF($D782="y",D790*D722*D791,0)</f>
        <v>0</v>
      </c>
      <c r="E792" s="14">
        <f t="shared" ref="E792" si="465">IF($D782="y",E790*E722*E791,0)</f>
        <v>0</v>
      </c>
      <c r="F792" s="14">
        <f t="shared" ref="F792" si="466">IF($D782="y",F790*F722*F791,0)</f>
        <v>0</v>
      </c>
      <c r="G792" s="14">
        <f t="shared" ref="G792" si="467">IF($D782="y",G790*G722*G791,0)</f>
        <v>0</v>
      </c>
    </row>
    <row r="795" spans="2:7" ht="15" x14ac:dyDescent="0.3">
      <c r="C795" s="14" t="s">
        <v>44</v>
      </c>
      <c r="D795" s="14">
        <f>ROUND(D792+D784+D780+D774+D768+D760+D752+D744+D736+D732,0)</f>
        <v>8</v>
      </c>
      <c r="E795" s="14">
        <f t="shared" ref="E795:G795" si="468">ROUND(E792+E784+E780+E774+E768+E760+E752+E744+E736+E732,0)</f>
        <v>8</v>
      </c>
      <c r="F795" s="14">
        <f t="shared" si="468"/>
        <v>8</v>
      </c>
      <c r="G795" s="14">
        <f t="shared" si="468"/>
        <v>4</v>
      </c>
    </row>
    <row r="797" spans="2:7" x14ac:dyDescent="0.25">
      <c r="C797" s="15" t="str">
        <f>A721&amp;" FORECAST"</f>
        <v>5-2 FORECAST</v>
      </c>
      <c r="D797" s="15">
        <f>D795+D722</f>
        <v>87</v>
      </c>
      <c r="E797" s="15">
        <f t="shared" ref="E797:G797" si="469">E795+E722</f>
        <v>87</v>
      </c>
      <c r="F797" s="15">
        <f t="shared" si="469"/>
        <v>87</v>
      </c>
      <c r="G797" s="15">
        <f t="shared" si="469"/>
        <v>44</v>
      </c>
    </row>
    <row r="801" spans="1:7" x14ac:dyDescent="0.25">
      <c r="A801" s="2" t="s">
        <v>79</v>
      </c>
      <c r="D801" s="3" t="s">
        <v>2</v>
      </c>
      <c r="E801" s="3" t="s">
        <v>3</v>
      </c>
      <c r="F801" s="3" t="s">
        <v>4</v>
      </c>
      <c r="G801" s="3" t="s">
        <v>5</v>
      </c>
    </row>
    <row r="802" spans="1:7" x14ac:dyDescent="0.25">
      <c r="C802" s="3" t="s">
        <v>1</v>
      </c>
      <c r="D802" s="3">
        <f>D797</f>
        <v>87</v>
      </c>
      <c r="E802" s="3">
        <f t="shared" ref="E802:G802" si="470">E797</f>
        <v>87</v>
      </c>
      <c r="F802" s="3">
        <f t="shared" si="470"/>
        <v>87</v>
      </c>
      <c r="G802" s="3">
        <f t="shared" si="470"/>
        <v>44</v>
      </c>
    </row>
    <row r="804" spans="1:7" x14ac:dyDescent="0.25">
      <c r="C804" s="3" t="s">
        <v>62</v>
      </c>
      <c r="D804">
        <v>100</v>
      </c>
      <c r="E804">
        <v>100</v>
      </c>
      <c r="F804">
        <v>100</v>
      </c>
      <c r="G804">
        <v>100</v>
      </c>
    </row>
    <row r="805" spans="1:7" x14ac:dyDescent="0.25">
      <c r="C805" s="3" t="s">
        <v>63</v>
      </c>
      <c r="D805" s="1">
        <v>100</v>
      </c>
      <c r="E805" s="1">
        <v>100</v>
      </c>
      <c r="F805" s="1">
        <v>100</v>
      </c>
      <c r="G805" s="1">
        <v>100</v>
      </c>
    </row>
    <row r="809" spans="1:7" x14ac:dyDescent="0.25">
      <c r="B809" s="7" t="s">
        <v>6</v>
      </c>
      <c r="C809" s="3" t="s">
        <v>54</v>
      </c>
      <c r="D809">
        <v>100</v>
      </c>
      <c r="E809">
        <v>100</v>
      </c>
      <c r="F809">
        <v>100</v>
      </c>
      <c r="G809">
        <v>100</v>
      </c>
    </row>
    <row r="810" spans="1:7" x14ac:dyDescent="0.25">
      <c r="C810" s="3" t="s">
        <v>64</v>
      </c>
      <c r="D810">
        <v>100</v>
      </c>
      <c r="E810">
        <v>100</v>
      </c>
      <c r="F810">
        <v>100</v>
      </c>
      <c r="G810">
        <v>100</v>
      </c>
    </row>
    <row r="811" spans="1:7" x14ac:dyDescent="0.25">
      <c r="C811" s="4" t="s">
        <v>7</v>
      </c>
      <c r="D811" s="5">
        <f>D810/D809-1</f>
        <v>0</v>
      </c>
      <c r="E811" s="5">
        <f>E810/E809-1</f>
        <v>0</v>
      </c>
      <c r="F811" s="5">
        <f>F810/F809-1</f>
        <v>0</v>
      </c>
      <c r="G811" s="5">
        <f>G810/G809-1</f>
        <v>0</v>
      </c>
    </row>
    <row r="812" spans="1:7" ht="15" x14ac:dyDescent="0.3">
      <c r="C812" s="14" t="s">
        <v>8</v>
      </c>
      <c r="D812" s="14">
        <f>D811*D802</f>
        <v>0</v>
      </c>
      <c r="E812" s="14">
        <f t="shared" ref="E812" si="471">E811*E802</f>
        <v>0</v>
      </c>
      <c r="F812" s="14">
        <f t="shared" ref="F812" si="472">F811*F802</f>
        <v>0</v>
      </c>
      <c r="G812" s="14">
        <f t="shared" ref="G812" si="473">G811*G802</f>
        <v>0</v>
      </c>
    </row>
    <row r="814" spans="1:7" x14ac:dyDescent="0.25">
      <c r="B814" s="7" t="s">
        <v>25</v>
      </c>
      <c r="C814" s="3" t="s">
        <v>26</v>
      </c>
      <c r="D814" s="1">
        <f>D734+1</f>
        <v>19</v>
      </c>
    </row>
    <row r="815" spans="1:7" x14ac:dyDescent="0.25">
      <c r="B815" s="7"/>
      <c r="C815" s="4" t="s">
        <v>27</v>
      </c>
      <c r="D815" s="4">
        <f>seasonal_adjustment($D814)</f>
        <v>-9.9009900990098987E-2</v>
      </c>
      <c r="E815" s="4">
        <f t="shared" ref="E815" si="474">seasonal_adjustment($D814)</f>
        <v>-9.9009900990098987E-2</v>
      </c>
      <c r="F815" s="4">
        <f t="shared" ref="F815" si="475">seasonal_adjustment($D814)</f>
        <v>-9.9009900990098987E-2</v>
      </c>
      <c r="G815" s="4">
        <f t="shared" ref="G815" si="476">seasonal_adjustment($D814)</f>
        <v>-9.9009900990098987E-2</v>
      </c>
    </row>
    <row r="816" spans="1:7" ht="15" x14ac:dyDescent="0.3">
      <c r="C816" s="14" t="s">
        <v>8</v>
      </c>
      <c r="D816" s="14">
        <f>D815*D802</f>
        <v>-8.6138613861386126</v>
      </c>
      <c r="E816" s="14">
        <f t="shared" ref="E816" si="477">E815*E802</f>
        <v>-8.6138613861386126</v>
      </c>
      <c r="F816" s="14">
        <f t="shared" ref="F816" si="478">F815*F802</f>
        <v>-8.6138613861386126</v>
      </c>
      <c r="G816" s="14">
        <f t="shared" ref="G816" si="479">G815*G802</f>
        <v>-4.356435643564355</v>
      </c>
    </row>
    <row r="818" spans="2:7" x14ac:dyDescent="0.25">
      <c r="B818" s="7" t="s">
        <v>9</v>
      </c>
      <c r="C818" s="3" t="s">
        <v>55</v>
      </c>
      <c r="D818">
        <v>10</v>
      </c>
      <c r="E818">
        <v>10</v>
      </c>
      <c r="F818">
        <v>10</v>
      </c>
      <c r="G818">
        <v>75</v>
      </c>
    </row>
    <row r="819" spans="2:7" x14ac:dyDescent="0.25">
      <c r="C819" s="6" t="s">
        <v>65</v>
      </c>
      <c r="D819" s="1">
        <v>10</v>
      </c>
      <c r="E819" s="1">
        <v>10</v>
      </c>
      <c r="F819" s="1">
        <v>10</v>
      </c>
      <c r="G819" s="1">
        <v>75</v>
      </c>
    </row>
    <row r="820" spans="2:7" x14ac:dyDescent="0.25">
      <c r="C820" s="3" t="s">
        <v>56</v>
      </c>
      <c r="D820" s="3">
        <f>D818/D804*100</f>
        <v>10</v>
      </c>
      <c r="E820" s="3">
        <f t="shared" ref="E820:G820" si="480">E818/E804*100</f>
        <v>10</v>
      </c>
      <c r="F820" s="3">
        <f t="shared" si="480"/>
        <v>10</v>
      </c>
      <c r="G820" s="3">
        <f t="shared" si="480"/>
        <v>75</v>
      </c>
    </row>
    <row r="821" spans="2:7" x14ac:dyDescent="0.25">
      <c r="C821" s="8" t="s">
        <v>66</v>
      </c>
      <c r="D821" s="3">
        <f>D819/D805*100</f>
        <v>10</v>
      </c>
      <c r="E821" s="3">
        <f t="shared" ref="E821:G821" si="481">E819/E805*100</f>
        <v>10</v>
      </c>
      <c r="F821" s="3">
        <f t="shared" si="481"/>
        <v>10</v>
      </c>
      <c r="G821" s="3">
        <f t="shared" si="481"/>
        <v>75</v>
      </c>
    </row>
    <row r="822" spans="2:7" x14ac:dyDescent="0.25">
      <c r="C822" s="9" t="s">
        <v>57</v>
      </c>
      <c r="D822" s="10">
        <f>D821/D820-1</f>
        <v>0</v>
      </c>
      <c r="E822" s="10">
        <f>E821/E820-1</f>
        <v>0</v>
      </c>
      <c r="F822" s="10">
        <f>F821/F820-1</f>
        <v>0</v>
      </c>
      <c r="G822" s="10">
        <f>G821/G820-1</f>
        <v>0</v>
      </c>
    </row>
    <row r="823" spans="2:7" x14ac:dyDescent="0.25">
      <c r="C823" s="4" t="s">
        <v>11</v>
      </c>
      <c r="D823" s="11">
        <f>PE_M</f>
        <v>-1.5</v>
      </c>
      <c r="E823" s="11">
        <f>PE_M</f>
        <v>-1.5</v>
      </c>
      <c r="F823" s="11">
        <f>PE_M</f>
        <v>-1.5</v>
      </c>
      <c r="G823" s="11">
        <f>PE_FC</f>
        <v>-1.5</v>
      </c>
    </row>
    <row r="824" spans="2:7" ht="15" x14ac:dyDescent="0.3">
      <c r="C824" s="14" t="s">
        <v>8</v>
      </c>
      <c r="D824" s="14">
        <f>D822*D802*D823</f>
        <v>0</v>
      </c>
      <c r="E824" s="14">
        <f t="shared" ref="E824" si="482">E822*E802*E823</f>
        <v>0</v>
      </c>
      <c r="F824" s="14">
        <f t="shared" ref="F824" si="483">F822*F802*F823</f>
        <v>0</v>
      </c>
      <c r="G824" s="14">
        <f t="shared" ref="G824" si="484">G822*G802*G823</f>
        <v>0</v>
      </c>
    </row>
    <row r="826" spans="2:7" x14ac:dyDescent="0.25">
      <c r="B826" s="7" t="s">
        <v>10</v>
      </c>
      <c r="C826" s="3" t="s">
        <v>58</v>
      </c>
      <c r="D826">
        <v>46</v>
      </c>
      <c r="E826">
        <v>40</v>
      </c>
      <c r="F826">
        <v>40</v>
      </c>
      <c r="G826">
        <v>105</v>
      </c>
    </row>
    <row r="827" spans="2:7" x14ac:dyDescent="0.25">
      <c r="C827" s="6" t="s">
        <v>71</v>
      </c>
      <c r="D827" s="1">
        <v>46</v>
      </c>
      <c r="E827" s="1">
        <v>40</v>
      </c>
      <c r="F827" s="1">
        <v>40</v>
      </c>
      <c r="G827" s="1">
        <v>105</v>
      </c>
    </row>
    <row r="828" spans="2:7" x14ac:dyDescent="0.25">
      <c r="C828" s="3" t="s">
        <v>59</v>
      </c>
      <c r="D828" s="3">
        <f>D826/D804*100</f>
        <v>46</v>
      </c>
      <c r="E828" s="3">
        <f t="shared" ref="E828:G828" si="485">E826/E804*100</f>
        <v>40</v>
      </c>
      <c r="F828" s="3">
        <f t="shared" si="485"/>
        <v>40</v>
      </c>
      <c r="G828" s="3">
        <f t="shared" si="485"/>
        <v>105</v>
      </c>
    </row>
    <row r="829" spans="2:7" x14ac:dyDescent="0.25">
      <c r="C829" s="8" t="s">
        <v>67</v>
      </c>
      <c r="D829" s="3">
        <f>D827/D805*100</f>
        <v>46</v>
      </c>
      <c r="E829" s="3">
        <f t="shared" ref="E829:G829" si="486">E827/E805*100</f>
        <v>40</v>
      </c>
      <c r="F829" s="3">
        <f t="shared" si="486"/>
        <v>40</v>
      </c>
      <c r="G829" s="3">
        <f t="shared" si="486"/>
        <v>105</v>
      </c>
    </row>
    <row r="830" spans="2:7" x14ac:dyDescent="0.25">
      <c r="C830" s="9" t="s">
        <v>14</v>
      </c>
      <c r="D830" s="10">
        <f>D829/D828-1</f>
        <v>0</v>
      </c>
      <c r="E830" s="10">
        <f>E829/E828-1</f>
        <v>0</v>
      </c>
      <c r="F830" s="10">
        <f>F829/F828-1</f>
        <v>0</v>
      </c>
      <c r="G830" s="10">
        <f>G829/G828-1</f>
        <v>0</v>
      </c>
    </row>
    <row r="831" spans="2:7" x14ac:dyDescent="0.25">
      <c r="C831" s="4" t="s">
        <v>12</v>
      </c>
      <c r="D831" s="11">
        <f>AdSens_M</f>
        <v>0.2</v>
      </c>
      <c r="E831" s="11">
        <f>AdSens_M</f>
        <v>0.2</v>
      </c>
      <c r="F831" s="11">
        <f>AdSens_M</f>
        <v>0.2</v>
      </c>
      <c r="G831" s="11">
        <f>AdSens_FC</f>
        <v>0.2</v>
      </c>
    </row>
    <row r="832" spans="2:7" ht="15" x14ac:dyDescent="0.3">
      <c r="C832" s="14" t="s">
        <v>8</v>
      </c>
      <c r="D832" s="14">
        <f>D830*D802*D831</f>
        <v>0</v>
      </c>
      <c r="E832" s="14">
        <f t="shared" ref="E832" si="487">E830*E802*E831</f>
        <v>0</v>
      </c>
      <c r="F832" s="14">
        <f t="shared" ref="F832" si="488">F830*F802*F831</f>
        <v>0</v>
      </c>
      <c r="G832" s="14">
        <f t="shared" ref="G832" si="489">G830*G802*G831</f>
        <v>0</v>
      </c>
    </row>
    <row r="834" spans="2:7" x14ac:dyDescent="0.25">
      <c r="B834" s="7" t="s">
        <v>13</v>
      </c>
      <c r="C834" s="3" t="s">
        <v>53</v>
      </c>
      <c r="D834">
        <v>3000</v>
      </c>
      <c r="E834">
        <v>3000</v>
      </c>
      <c r="F834">
        <v>3000</v>
      </c>
      <c r="G834">
        <v>8941</v>
      </c>
    </row>
    <row r="835" spans="2:7" x14ac:dyDescent="0.25">
      <c r="C835" s="6" t="s">
        <v>72</v>
      </c>
      <c r="D835" s="1">
        <v>3000</v>
      </c>
      <c r="E835" s="1">
        <v>3000</v>
      </c>
      <c r="F835" s="1">
        <v>3000</v>
      </c>
      <c r="G835" s="1">
        <v>8941</v>
      </c>
    </row>
    <row r="836" spans="2:7" x14ac:dyDescent="0.25">
      <c r="C836" s="3" t="s">
        <v>60</v>
      </c>
      <c r="D836" s="3">
        <f>D834/D804*100</f>
        <v>3000</v>
      </c>
      <c r="E836" s="3">
        <f t="shared" ref="E836:G836" si="490">E834/E804*100</f>
        <v>3000</v>
      </c>
      <c r="F836" s="3">
        <f t="shared" si="490"/>
        <v>3000</v>
      </c>
      <c r="G836" s="3">
        <f t="shared" si="490"/>
        <v>8941</v>
      </c>
    </row>
    <row r="837" spans="2:7" x14ac:dyDescent="0.25">
      <c r="C837" s="8" t="s">
        <v>68</v>
      </c>
      <c r="D837" s="3">
        <f>D835/D805*100</f>
        <v>3000</v>
      </c>
      <c r="E837" s="3">
        <f t="shared" ref="E837:G837" si="491">E835/E805*100</f>
        <v>3000</v>
      </c>
      <c r="F837" s="3">
        <f t="shared" si="491"/>
        <v>3000</v>
      </c>
      <c r="G837" s="3">
        <f t="shared" si="491"/>
        <v>8941</v>
      </c>
    </row>
    <row r="838" spans="2:7" x14ac:dyDescent="0.25">
      <c r="C838" s="9" t="s">
        <v>28</v>
      </c>
      <c r="D838" s="10">
        <f>D837/D836-1</f>
        <v>0</v>
      </c>
      <c r="E838" s="10">
        <f>E837/E836-1</f>
        <v>0</v>
      </c>
      <c r="F838" s="10">
        <f>F837/F836-1</f>
        <v>0</v>
      </c>
      <c r="G838" s="10">
        <f>G837/G836-1</f>
        <v>0</v>
      </c>
    </row>
    <row r="839" spans="2:7" x14ac:dyDescent="0.25">
      <c r="C839" s="4" t="s">
        <v>18</v>
      </c>
      <c r="D839" s="11">
        <f>AdSens_M</f>
        <v>0.2</v>
      </c>
      <c r="E839" s="11">
        <f>AdSens_M</f>
        <v>0.2</v>
      </c>
      <c r="F839" s="11">
        <f>AdSens_M</f>
        <v>0.2</v>
      </c>
      <c r="G839" s="11">
        <f>AdSens_FC</f>
        <v>0.2</v>
      </c>
    </row>
    <row r="840" spans="2:7" ht="15" x14ac:dyDescent="0.3">
      <c r="C840" s="14" t="s">
        <v>8</v>
      </c>
      <c r="D840" s="14">
        <f>D838*D802*D839</f>
        <v>0</v>
      </c>
      <c r="E840" s="14">
        <f t="shared" ref="E840" si="492">E838*E802*E839</f>
        <v>0</v>
      </c>
      <c r="F840" s="14">
        <f t="shared" ref="F840" si="493">F838*F802*F839</f>
        <v>0</v>
      </c>
      <c r="G840" s="14">
        <f t="shared" ref="G840" si="494">G838*G802*G839</f>
        <v>0</v>
      </c>
    </row>
    <row r="842" spans="2:7" x14ac:dyDescent="0.25">
      <c r="B842" s="7" t="s">
        <v>15</v>
      </c>
      <c r="C842" s="3" t="s">
        <v>52</v>
      </c>
      <c r="D842">
        <v>20</v>
      </c>
      <c r="E842">
        <v>20</v>
      </c>
      <c r="F842">
        <v>20</v>
      </c>
      <c r="G842">
        <v>60</v>
      </c>
    </row>
    <row r="843" spans="2:7" x14ac:dyDescent="0.25">
      <c r="C843" s="6" t="s">
        <v>73</v>
      </c>
      <c r="D843" s="1">
        <v>20</v>
      </c>
      <c r="E843" s="1">
        <v>20</v>
      </c>
      <c r="F843" s="1">
        <v>20</v>
      </c>
      <c r="G843" s="1">
        <v>60</v>
      </c>
    </row>
    <row r="844" spans="2:7" x14ac:dyDescent="0.25">
      <c r="C844" s="3" t="s">
        <v>61</v>
      </c>
      <c r="D844" s="3">
        <f>D842/D804*100</f>
        <v>20</v>
      </c>
      <c r="E844" s="3">
        <f t="shared" ref="E844:G844" si="495">E842/E804*100</f>
        <v>20</v>
      </c>
      <c r="F844" s="3">
        <f t="shared" si="495"/>
        <v>20</v>
      </c>
      <c r="G844" s="3">
        <f t="shared" si="495"/>
        <v>60</v>
      </c>
    </row>
    <row r="845" spans="2:7" x14ac:dyDescent="0.25">
      <c r="C845" s="8" t="s">
        <v>69</v>
      </c>
      <c r="D845" s="3">
        <f>D843/D805*100</f>
        <v>20</v>
      </c>
      <c r="E845" s="3">
        <f t="shared" ref="E845:G845" si="496">E843/E805*100</f>
        <v>20</v>
      </c>
      <c r="F845" s="3">
        <f t="shared" si="496"/>
        <v>20</v>
      </c>
      <c r="G845" s="3">
        <f t="shared" si="496"/>
        <v>60</v>
      </c>
    </row>
    <row r="846" spans="2:7" x14ac:dyDescent="0.25">
      <c r="C846" s="9" t="s">
        <v>29</v>
      </c>
      <c r="D846" s="10">
        <f>D845/D844-1</f>
        <v>0</v>
      </c>
      <c r="E846" s="10">
        <f>E845/E844-1</f>
        <v>0</v>
      </c>
      <c r="F846" s="10">
        <f>F845/F844-1</f>
        <v>0</v>
      </c>
      <c r="G846" s="10">
        <f>G845/G844-1</f>
        <v>0</v>
      </c>
    </row>
    <row r="847" spans="2:7" x14ac:dyDescent="0.25">
      <c r="C847" s="4" t="s">
        <v>19</v>
      </c>
      <c r="D847" s="11">
        <f>ComSens_M</f>
        <v>0.2</v>
      </c>
      <c r="E847" s="11">
        <f>ComSens_M</f>
        <v>0.2</v>
      </c>
      <c r="F847" s="11">
        <f>ComSens_M</f>
        <v>0.2</v>
      </c>
      <c r="G847" s="11">
        <f>ComSens_FC</f>
        <v>0.2</v>
      </c>
    </row>
    <row r="848" spans="2:7" ht="15" x14ac:dyDescent="0.3">
      <c r="C848" s="14" t="s">
        <v>8</v>
      </c>
      <c r="D848" s="14">
        <f>D846*D802*D847</f>
        <v>0</v>
      </c>
      <c r="E848" s="14">
        <f t="shared" ref="E848" si="497">E846*E802*E847</f>
        <v>0</v>
      </c>
      <c r="F848" s="14">
        <f t="shared" ref="F848" si="498">F846*F802*F847</f>
        <v>0</v>
      </c>
      <c r="G848" s="14">
        <f t="shared" ref="G848" si="499">G846*G802*G847</f>
        <v>0</v>
      </c>
    </row>
    <row r="850" spans="2:7" x14ac:dyDescent="0.25">
      <c r="B850" s="7" t="s">
        <v>16</v>
      </c>
      <c r="C850" s="3" t="s">
        <v>51</v>
      </c>
      <c r="D850">
        <v>10</v>
      </c>
      <c r="E850">
        <v>10</v>
      </c>
      <c r="F850">
        <v>10</v>
      </c>
      <c r="G850">
        <v>45</v>
      </c>
    </row>
    <row r="851" spans="2:7" x14ac:dyDescent="0.25">
      <c r="C851" s="6" t="s">
        <v>70</v>
      </c>
      <c r="D851">
        <v>10</v>
      </c>
      <c r="E851">
        <v>10</v>
      </c>
      <c r="F851">
        <v>10</v>
      </c>
      <c r="G851">
        <v>45</v>
      </c>
    </row>
    <row r="852" spans="2:7" x14ac:dyDescent="0.25">
      <c r="C852" s="9" t="s">
        <v>33</v>
      </c>
      <c r="D852" s="10">
        <f>D851/D850-1</f>
        <v>0</v>
      </c>
      <c r="E852" s="10">
        <f t="shared" ref="E852" si="500">E851/E850-1</f>
        <v>0</v>
      </c>
      <c r="F852" s="10">
        <f t="shared" ref="F852" si="501">F851/F850-1</f>
        <v>0</v>
      </c>
      <c r="G852" s="10">
        <f t="shared" ref="G852" si="502">G851/G850-1</f>
        <v>0</v>
      </c>
    </row>
    <row r="853" spans="2:7" x14ac:dyDescent="0.25">
      <c r="C853" s="4" t="s">
        <v>17</v>
      </c>
      <c r="D853" s="11">
        <v>0.1</v>
      </c>
      <c r="E853" s="11">
        <v>0.1</v>
      </c>
      <c r="F853" s="11">
        <v>0.1</v>
      </c>
      <c r="G853" s="11">
        <v>0.1</v>
      </c>
    </row>
    <row r="854" spans="2:7" ht="15" x14ac:dyDescent="0.3">
      <c r="C854" s="14" t="s">
        <v>8</v>
      </c>
      <c r="D854" s="14">
        <f>D852*D802*D853</f>
        <v>0</v>
      </c>
      <c r="E854" s="14">
        <f t="shared" ref="E854" si="503">E852*E802*E853</f>
        <v>0</v>
      </c>
      <c r="F854" s="14">
        <f t="shared" ref="F854" si="504">F852*F802*F853</f>
        <v>0</v>
      </c>
      <c r="G854" s="14">
        <f t="shared" ref="G854" si="505">G852*G802*G853</f>
        <v>0</v>
      </c>
    </row>
    <row r="856" spans="2:7" x14ac:dyDescent="0.25">
      <c r="B856" s="7" t="s">
        <v>24</v>
      </c>
      <c r="C856" s="3" t="s">
        <v>49</v>
      </c>
      <c r="D856">
        <v>5</v>
      </c>
      <c r="E856">
        <v>5</v>
      </c>
      <c r="F856">
        <v>5</v>
      </c>
      <c r="G856">
        <v>5</v>
      </c>
    </row>
    <row r="857" spans="2:7" x14ac:dyDescent="0.25">
      <c r="C857" s="6" t="s">
        <v>50</v>
      </c>
      <c r="D857" s="1">
        <v>5</v>
      </c>
      <c r="E857" s="1">
        <v>5</v>
      </c>
      <c r="F857" s="1">
        <v>5</v>
      </c>
      <c r="G857" s="1">
        <v>5</v>
      </c>
    </row>
    <row r="858" spans="2:7" x14ac:dyDescent="0.25">
      <c r="C858" s="9" t="s">
        <v>34</v>
      </c>
      <c r="D858" s="10">
        <f>D857/D856-1</f>
        <v>0</v>
      </c>
      <c r="E858" s="10">
        <f t="shared" ref="E858" si="506">E857/E856-1</f>
        <v>0</v>
      </c>
      <c r="F858" s="10">
        <f t="shared" ref="F858" si="507">F857/F856-1</f>
        <v>0</v>
      </c>
      <c r="G858" s="10">
        <f t="shared" ref="G858" si="508">G857/G856-1</f>
        <v>0</v>
      </c>
    </row>
    <row r="859" spans="2:7" x14ac:dyDescent="0.25">
      <c r="C859" s="4" t="s">
        <v>35</v>
      </c>
      <c r="D859" s="11">
        <f>CmpSens_M</f>
        <v>-0.5</v>
      </c>
      <c r="E859" s="11">
        <f>CmpSens_M</f>
        <v>-0.5</v>
      </c>
      <c r="F859" s="11">
        <f>CmpSens_M</f>
        <v>-0.5</v>
      </c>
      <c r="G859" s="11">
        <f>CmpSens_FC</f>
        <v>-0.5</v>
      </c>
    </row>
    <row r="860" spans="2:7" ht="15" x14ac:dyDescent="0.3">
      <c r="C860" s="14" t="s">
        <v>8</v>
      </c>
      <c r="D860" s="14">
        <f>D858*D802*D859</f>
        <v>0</v>
      </c>
      <c r="E860" s="14">
        <f t="shared" ref="E860" si="509">E858*E802*E859</f>
        <v>0</v>
      </c>
      <c r="F860" s="14">
        <f t="shared" ref="F860" si="510">F858*F802*F859</f>
        <v>0</v>
      </c>
      <c r="G860" s="14">
        <f t="shared" ref="G860" si="511">G858*G802*G859</f>
        <v>0</v>
      </c>
    </row>
    <row r="862" spans="2:7" x14ac:dyDescent="0.25">
      <c r="B862" s="7" t="s">
        <v>30</v>
      </c>
      <c r="C862" s="6" t="s">
        <v>36</v>
      </c>
      <c r="D862" s="1" t="s">
        <v>43</v>
      </c>
    </row>
    <row r="863" spans="2:7" x14ac:dyDescent="0.25">
      <c r="C863" s="4" t="s">
        <v>32</v>
      </c>
      <c r="D863" s="11">
        <f>NewSens_M</f>
        <v>7.0000000000000007E-2</v>
      </c>
      <c r="E863" s="11">
        <f>NewSens_M</f>
        <v>7.0000000000000007E-2</v>
      </c>
      <c r="F863" s="11">
        <f>NewSens_M</f>
        <v>7.0000000000000007E-2</v>
      </c>
      <c r="G863" s="11">
        <f>NewSens_FC</f>
        <v>7.0000000000000007E-2</v>
      </c>
    </row>
    <row r="864" spans="2:7" ht="15" x14ac:dyDescent="0.3">
      <c r="C864" s="14" t="s">
        <v>8</v>
      </c>
      <c r="D864" s="14">
        <f>IF($D862="y",D802*NewSens_M,0)</f>
        <v>0</v>
      </c>
      <c r="E864" s="14">
        <f>IF($D862="y",E802*NewSens_M,0)</f>
        <v>0</v>
      </c>
      <c r="F864" s="14">
        <f>IF($D862="y",F802*NewSens_M,0)</f>
        <v>0</v>
      </c>
      <c r="G864" s="14">
        <f>IF($D862="y",G802*NewSens_M,0)</f>
        <v>0</v>
      </c>
    </row>
    <row r="866" spans="2:7" x14ac:dyDescent="0.25">
      <c r="B866" s="7" t="s">
        <v>42</v>
      </c>
      <c r="C866" s="3" t="s">
        <v>38</v>
      </c>
      <c r="D866">
        <v>2</v>
      </c>
      <c r="E866">
        <v>2</v>
      </c>
      <c r="F866">
        <v>2</v>
      </c>
      <c r="G866">
        <v>2</v>
      </c>
    </row>
    <row r="867" spans="2:7" x14ac:dyDescent="0.25">
      <c r="B867" s="7"/>
      <c r="C867" s="3" t="s">
        <v>37</v>
      </c>
      <c r="D867">
        <v>2</v>
      </c>
      <c r="E867">
        <v>2</v>
      </c>
      <c r="F867">
        <v>2</v>
      </c>
      <c r="G867">
        <v>2</v>
      </c>
    </row>
    <row r="868" spans="2:7" x14ac:dyDescent="0.25">
      <c r="C868" s="6" t="s">
        <v>39</v>
      </c>
      <c r="D868" s="1">
        <v>2</v>
      </c>
      <c r="E868" s="1">
        <v>2</v>
      </c>
      <c r="F868" s="1">
        <v>2</v>
      </c>
      <c r="G868" s="1">
        <v>2</v>
      </c>
    </row>
    <row r="869" spans="2:7" x14ac:dyDescent="0.25">
      <c r="C869" s="6" t="s">
        <v>40</v>
      </c>
      <c r="D869" s="1">
        <v>2</v>
      </c>
      <c r="E869" s="1">
        <v>2</v>
      </c>
      <c r="F869" s="1">
        <v>2</v>
      </c>
      <c r="G869" s="1">
        <v>2</v>
      </c>
    </row>
    <row r="870" spans="2:7" x14ac:dyDescent="0.25">
      <c r="C870" s="9" t="s">
        <v>41</v>
      </c>
      <c r="D870" s="13">
        <f>SUM(D868:D869)-SUM(D866:D867)</f>
        <v>0</v>
      </c>
      <c r="E870" s="13">
        <f t="shared" ref="E870" si="512">SUM(E868:E869)-SUM(E866:E867)</f>
        <v>0</v>
      </c>
      <c r="F870" s="13">
        <f t="shared" ref="F870" si="513">SUM(F868:F869)-SUM(F866:F867)</f>
        <v>0</v>
      </c>
      <c r="G870" s="13">
        <f t="shared" ref="G870" si="514">SUM(G868:G869)-SUM(G866:G867)</f>
        <v>0</v>
      </c>
    </row>
    <row r="871" spans="2:7" x14ac:dyDescent="0.25">
      <c r="C871" s="4" t="s">
        <v>17</v>
      </c>
      <c r="D871" s="11">
        <f>ChgSens_M</f>
        <v>0.1</v>
      </c>
      <c r="E871" s="11">
        <f>ChgSens_M</f>
        <v>0.1</v>
      </c>
      <c r="F871" s="11">
        <f>ChgSens_M</f>
        <v>0.1</v>
      </c>
      <c r="G871" s="11">
        <f>ChgSens_FC</f>
        <v>0.1</v>
      </c>
    </row>
    <row r="872" spans="2:7" ht="15" x14ac:dyDescent="0.3">
      <c r="C872" s="14" t="s">
        <v>8</v>
      </c>
      <c r="D872" s="14">
        <f>IF($D862="y",D870*D802*D871,0)</f>
        <v>0</v>
      </c>
      <c r="E872" s="14">
        <f t="shared" ref="E872" si="515">IF($D862="y",E870*E802*E871,0)</f>
        <v>0</v>
      </c>
      <c r="F872" s="14">
        <f t="shared" ref="F872" si="516">IF($D862="y",F870*F802*F871,0)</f>
        <v>0</v>
      </c>
      <c r="G872" s="14">
        <f t="shared" ref="G872" si="517">IF($D862="y",G870*G802*G871,0)</f>
        <v>0</v>
      </c>
    </row>
    <row r="875" spans="2:7" ht="15" x14ac:dyDescent="0.3">
      <c r="C875" s="14" t="s">
        <v>44</v>
      </c>
      <c r="D875" s="14">
        <f>ROUND(D872+D864+D860+D854+D848+D840+D832+D824+D816+D812,0)</f>
        <v>-9</v>
      </c>
      <c r="E875" s="14">
        <f t="shared" ref="E875:G875" si="518">ROUND(E872+E864+E860+E854+E848+E840+E832+E824+E816+E812,0)</f>
        <v>-9</v>
      </c>
      <c r="F875" s="14">
        <f t="shared" si="518"/>
        <v>-9</v>
      </c>
      <c r="G875" s="14">
        <f t="shared" si="518"/>
        <v>-4</v>
      </c>
    </row>
    <row r="877" spans="2:7" x14ac:dyDescent="0.25">
      <c r="C877" s="15" t="str">
        <f>A801&amp;" FORECAST"</f>
        <v>5-3 FORECAST</v>
      </c>
      <c r="D877" s="15">
        <f>D875+D802</f>
        <v>78</v>
      </c>
      <c r="E877" s="15">
        <f t="shared" ref="E877:G877" si="519">E875+E802</f>
        <v>78</v>
      </c>
      <c r="F877" s="15">
        <f t="shared" si="519"/>
        <v>78</v>
      </c>
      <c r="G877" s="15">
        <f t="shared" si="519"/>
        <v>40</v>
      </c>
    </row>
    <row r="881" spans="1:7" x14ac:dyDescent="0.25">
      <c r="A881" s="2" t="s">
        <v>80</v>
      </c>
      <c r="D881" s="3" t="s">
        <v>2</v>
      </c>
      <c r="E881" s="3" t="s">
        <v>3</v>
      </c>
      <c r="F881" s="3" t="s">
        <v>4</v>
      </c>
      <c r="G881" s="3" t="s">
        <v>5</v>
      </c>
    </row>
    <row r="882" spans="1:7" x14ac:dyDescent="0.25">
      <c r="C882" s="3" t="s">
        <v>1</v>
      </c>
      <c r="D882" s="3">
        <f>D877</f>
        <v>78</v>
      </c>
      <c r="E882" s="3">
        <f t="shared" ref="E882:G882" si="520">E877</f>
        <v>78</v>
      </c>
      <c r="F882" s="3">
        <f t="shared" si="520"/>
        <v>78</v>
      </c>
      <c r="G882" s="3">
        <f t="shared" si="520"/>
        <v>40</v>
      </c>
    </row>
    <row r="884" spans="1:7" x14ac:dyDescent="0.25">
      <c r="C884" s="3" t="s">
        <v>62</v>
      </c>
      <c r="D884">
        <v>100</v>
      </c>
      <c r="E884">
        <v>100</v>
      </c>
      <c r="F884">
        <v>100</v>
      </c>
      <c r="G884">
        <v>100</v>
      </c>
    </row>
    <row r="885" spans="1:7" x14ac:dyDescent="0.25">
      <c r="C885" s="3" t="s">
        <v>63</v>
      </c>
      <c r="D885" s="1">
        <v>100</v>
      </c>
      <c r="E885" s="1">
        <v>100</v>
      </c>
      <c r="F885" s="1">
        <v>100</v>
      </c>
      <c r="G885" s="1">
        <v>100</v>
      </c>
    </row>
    <row r="889" spans="1:7" x14ac:dyDescent="0.25">
      <c r="B889" s="7" t="s">
        <v>6</v>
      </c>
      <c r="C889" s="3" t="s">
        <v>54</v>
      </c>
      <c r="D889">
        <v>100</v>
      </c>
      <c r="E889">
        <v>100</v>
      </c>
      <c r="F889">
        <v>100</v>
      </c>
      <c r="G889">
        <v>100</v>
      </c>
    </row>
    <row r="890" spans="1:7" x14ac:dyDescent="0.25">
      <c r="C890" s="3" t="s">
        <v>64</v>
      </c>
      <c r="D890">
        <v>100</v>
      </c>
      <c r="E890">
        <v>100</v>
      </c>
      <c r="F890">
        <v>100</v>
      </c>
      <c r="G890">
        <v>100</v>
      </c>
    </row>
    <row r="891" spans="1:7" x14ac:dyDescent="0.25">
      <c r="C891" s="4" t="s">
        <v>7</v>
      </c>
      <c r="D891" s="5">
        <f>D890/D889-1</f>
        <v>0</v>
      </c>
      <c r="E891" s="5">
        <f>E890/E889-1</f>
        <v>0</v>
      </c>
      <c r="F891" s="5">
        <f>F890/F889-1</f>
        <v>0</v>
      </c>
      <c r="G891" s="5">
        <f>G890/G889-1</f>
        <v>0</v>
      </c>
    </row>
    <row r="892" spans="1:7" ht="15" x14ac:dyDescent="0.3">
      <c r="C892" s="14" t="s">
        <v>8</v>
      </c>
      <c r="D892" s="14">
        <f>D891*D882</f>
        <v>0</v>
      </c>
      <c r="E892" s="14">
        <f t="shared" ref="E892" si="521">E891*E882</f>
        <v>0</v>
      </c>
      <c r="F892" s="14">
        <f t="shared" ref="F892" si="522">F891*F882</f>
        <v>0</v>
      </c>
      <c r="G892" s="14">
        <f t="shared" ref="G892" si="523">G891*G882</f>
        <v>0</v>
      </c>
    </row>
    <row r="894" spans="1:7" x14ac:dyDescent="0.25">
      <c r="B894" s="7" t="s">
        <v>25</v>
      </c>
      <c r="C894" s="3" t="s">
        <v>26</v>
      </c>
      <c r="D894" s="1">
        <f>D814+1</f>
        <v>20</v>
      </c>
    </row>
    <row r="895" spans="1:7" x14ac:dyDescent="0.25">
      <c r="B895" s="7"/>
      <c r="C895" s="4" t="s">
        <v>27</v>
      </c>
      <c r="D895" s="4">
        <f>seasonal_adjustment($D894)</f>
        <v>0.27472527472527458</v>
      </c>
      <c r="E895" s="4">
        <f t="shared" ref="E895" si="524">seasonal_adjustment($D894)</f>
        <v>0.27472527472527458</v>
      </c>
      <c r="F895" s="4">
        <f t="shared" ref="F895" si="525">seasonal_adjustment($D894)</f>
        <v>0.27472527472527458</v>
      </c>
      <c r="G895" s="4">
        <f t="shared" ref="G895" si="526">seasonal_adjustment($D894)</f>
        <v>0.27472527472527458</v>
      </c>
    </row>
    <row r="896" spans="1:7" ht="15" x14ac:dyDescent="0.3">
      <c r="C896" s="14" t="s">
        <v>8</v>
      </c>
      <c r="D896" s="14">
        <f>D895*D882</f>
        <v>21.428571428571416</v>
      </c>
      <c r="E896" s="14">
        <f t="shared" ref="E896" si="527">E895*E882</f>
        <v>21.428571428571416</v>
      </c>
      <c r="F896" s="14">
        <f t="shared" ref="F896" si="528">F895*F882</f>
        <v>21.428571428571416</v>
      </c>
      <c r="G896" s="14">
        <f t="shared" ref="G896" si="529">G895*G882</f>
        <v>10.989010989010984</v>
      </c>
    </row>
    <row r="898" spans="2:7" x14ac:dyDescent="0.25">
      <c r="B898" s="7" t="s">
        <v>9</v>
      </c>
      <c r="C898" s="3" t="s">
        <v>55</v>
      </c>
      <c r="D898">
        <v>10</v>
      </c>
      <c r="E898">
        <v>10</v>
      </c>
      <c r="F898">
        <v>10</v>
      </c>
      <c r="G898">
        <v>75</v>
      </c>
    </row>
    <row r="899" spans="2:7" x14ac:dyDescent="0.25">
      <c r="C899" s="6" t="s">
        <v>65</v>
      </c>
      <c r="D899" s="1">
        <v>10</v>
      </c>
      <c r="E899" s="1">
        <v>10</v>
      </c>
      <c r="F899" s="1">
        <v>10</v>
      </c>
      <c r="G899" s="1">
        <v>75</v>
      </c>
    </row>
    <row r="900" spans="2:7" x14ac:dyDescent="0.25">
      <c r="C900" s="3" t="s">
        <v>56</v>
      </c>
      <c r="D900" s="3">
        <f>D898/D884*100</f>
        <v>10</v>
      </c>
      <c r="E900" s="3">
        <f t="shared" ref="E900:G900" si="530">E898/E884*100</f>
        <v>10</v>
      </c>
      <c r="F900" s="3">
        <f t="shared" si="530"/>
        <v>10</v>
      </c>
      <c r="G900" s="3">
        <f t="shared" si="530"/>
        <v>75</v>
      </c>
    </row>
    <row r="901" spans="2:7" x14ac:dyDescent="0.25">
      <c r="C901" s="8" t="s">
        <v>66</v>
      </c>
      <c r="D901" s="3">
        <f>D899/D885*100</f>
        <v>10</v>
      </c>
      <c r="E901" s="3">
        <f t="shared" ref="E901:G901" si="531">E899/E885*100</f>
        <v>10</v>
      </c>
      <c r="F901" s="3">
        <f t="shared" si="531"/>
        <v>10</v>
      </c>
      <c r="G901" s="3">
        <f t="shared" si="531"/>
        <v>75</v>
      </c>
    </row>
    <row r="902" spans="2:7" x14ac:dyDescent="0.25">
      <c r="C902" s="9" t="s">
        <v>57</v>
      </c>
      <c r="D902" s="10">
        <f>D901/D900-1</f>
        <v>0</v>
      </c>
      <c r="E902" s="10">
        <f>E901/E900-1</f>
        <v>0</v>
      </c>
      <c r="F902" s="10">
        <f>F901/F900-1</f>
        <v>0</v>
      </c>
      <c r="G902" s="10">
        <f>G901/G900-1</f>
        <v>0</v>
      </c>
    </row>
    <row r="903" spans="2:7" x14ac:dyDescent="0.25">
      <c r="C903" s="4" t="s">
        <v>11</v>
      </c>
      <c r="D903" s="11">
        <f>PE_M</f>
        <v>-1.5</v>
      </c>
      <c r="E903" s="11">
        <f>PE_M</f>
        <v>-1.5</v>
      </c>
      <c r="F903" s="11">
        <f>PE_M</f>
        <v>-1.5</v>
      </c>
      <c r="G903" s="11">
        <f>PE_FC</f>
        <v>-1.5</v>
      </c>
    </row>
    <row r="904" spans="2:7" ht="15" x14ac:dyDescent="0.3">
      <c r="C904" s="14" t="s">
        <v>8</v>
      </c>
      <c r="D904" s="14">
        <f>D902*D882*D903</f>
        <v>0</v>
      </c>
      <c r="E904" s="14">
        <f t="shared" ref="E904" si="532">E902*E882*E903</f>
        <v>0</v>
      </c>
      <c r="F904" s="14">
        <f t="shared" ref="F904" si="533">F902*F882*F903</f>
        <v>0</v>
      </c>
      <c r="G904" s="14">
        <f t="shared" ref="G904" si="534">G902*G882*G903</f>
        <v>0</v>
      </c>
    </row>
    <row r="906" spans="2:7" x14ac:dyDescent="0.25">
      <c r="B906" s="7" t="s">
        <v>10</v>
      </c>
      <c r="C906" s="3" t="s">
        <v>58</v>
      </c>
      <c r="D906">
        <v>46</v>
      </c>
      <c r="E906">
        <v>40</v>
      </c>
      <c r="F906">
        <v>40</v>
      </c>
      <c r="G906">
        <v>105</v>
      </c>
    </row>
    <row r="907" spans="2:7" x14ac:dyDescent="0.25">
      <c r="C907" s="6" t="s">
        <v>71</v>
      </c>
      <c r="D907" s="1">
        <v>46</v>
      </c>
      <c r="E907" s="1">
        <v>40</v>
      </c>
      <c r="F907" s="1">
        <v>40</v>
      </c>
      <c r="G907" s="1">
        <v>105</v>
      </c>
    </row>
    <row r="908" spans="2:7" x14ac:dyDescent="0.25">
      <c r="C908" s="3" t="s">
        <v>59</v>
      </c>
      <c r="D908" s="3">
        <f>D906/D884*100</f>
        <v>46</v>
      </c>
      <c r="E908" s="3">
        <f t="shared" ref="E908:G908" si="535">E906/E884*100</f>
        <v>40</v>
      </c>
      <c r="F908" s="3">
        <f t="shared" si="535"/>
        <v>40</v>
      </c>
      <c r="G908" s="3">
        <f t="shared" si="535"/>
        <v>105</v>
      </c>
    </row>
    <row r="909" spans="2:7" x14ac:dyDescent="0.25">
      <c r="C909" s="8" t="s">
        <v>67</v>
      </c>
      <c r="D909" s="3">
        <f>D907/D885*100</f>
        <v>46</v>
      </c>
      <c r="E909" s="3">
        <f t="shared" ref="E909:G909" si="536">E907/E885*100</f>
        <v>40</v>
      </c>
      <c r="F909" s="3">
        <f t="shared" si="536"/>
        <v>40</v>
      </c>
      <c r="G909" s="3">
        <f t="shared" si="536"/>
        <v>105</v>
      </c>
    </row>
    <row r="910" spans="2:7" x14ac:dyDescent="0.25">
      <c r="C910" s="9" t="s">
        <v>14</v>
      </c>
      <c r="D910" s="10">
        <f>D909/D908-1</f>
        <v>0</v>
      </c>
      <c r="E910" s="10">
        <f>E909/E908-1</f>
        <v>0</v>
      </c>
      <c r="F910" s="10">
        <f>F909/F908-1</f>
        <v>0</v>
      </c>
      <c r="G910" s="10">
        <f>G909/G908-1</f>
        <v>0</v>
      </c>
    </row>
    <row r="911" spans="2:7" x14ac:dyDescent="0.25">
      <c r="C911" s="4" t="s">
        <v>12</v>
      </c>
      <c r="D911" s="11">
        <f>AdSens_M</f>
        <v>0.2</v>
      </c>
      <c r="E911" s="11">
        <f>AdSens_M</f>
        <v>0.2</v>
      </c>
      <c r="F911" s="11">
        <f>AdSens_M</f>
        <v>0.2</v>
      </c>
      <c r="G911" s="11">
        <f>AdSens_FC</f>
        <v>0.2</v>
      </c>
    </row>
    <row r="912" spans="2:7" ht="15" x14ac:dyDescent="0.3">
      <c r="C912" s="14" t="s">
        <v>8</v>
      </c>
      <c r="D912" s="14">
        <f>D910*D882*D911</f>
        <v>0</v>
      </c>
      <c r="E912" s="14">
        <f t="shared" ref="E912" si="537">E910*E882*E911</f>
        <v>0</v>
      </c>
      <c r="F912" s="14">
        <f t="shared" ref="F912" si="538">F910*F882*F911</f>
        <v>0</v>
      </c>
      <c r="G912" s="14">
        <f t="shared" ref="G912" si="539">G910*G882*G911</f>
        <v>0</v>
      </c>
    </row>
    <row r="914" spans="2:7" x14ac:dyDescent="0.25">
      <c r="B914" s="7" t="s">
        <v>13</v>
      </c>
      <c r="C914" s="3" t="s">
        <v>53</v>
      </c>
      <c r="D914">
        <v>3000</v>
      </c>
      <c r="E914">
        <v>3000</v>
      </c>
      <c r="F914">
        <v>3000</v>
      </c>
      <c r="G914">
        <v>8941</v>
      </c>
    </row>
    <row r="915" spans="2:7" x14ac:dyDescent="0.25">
      <c r="C915" s="6" t="s">
        <v>72</v>
      </c>
      <c r="D915" s="1">
        <v>3000</v>
      </c>
      <c r="E915" s="1">
        <v>3000</v>
      </c>
      <c r="F915" s="1">
        <v>3000</v>
      </c>
      <c r="G915" s="1">
        <v>8941</v>
      </c>
    </row>
    <row r="916" spans="2:7" x14ac:dyDescent="0.25">
      <c r="C916" s="3" t="s">
        <v>60</v>
      </c>
      <c r="D916" s="3">
        <f>D914/D884*100</f>
        <v>3000</v>
      </c>
      <c r="E916" s="3">
        <f t="shared" ref="E916:G916" si="540">E914/E884*100</f>
        <v>3000</v>
      </c>
      <c r="F916" s="3">
        <f t="shared" si="540"/>
        <v>3000</v>
      </c>
      <c r="G916" s="3">
        <f t="shared" si="540"/>
        <v>8941</v>
      </c>
    </row>
    <row r="917" spans="2:7" x14ac:dyDescent="0.25">
      <c r="C917" s="8" t="s">
        <v>68</v>
      </c>
      <c r="D917" s="3">
        <f>D915/D885*100</f>
        <v>3000</v>
      </c>
      <c r="E917" s="3">
        <f t="shared" ref="E917:G917" si="541">E915/E885*100</f>
        <v>3000</v>
      </c>
      <c r="F917" s="3">
        <f t="shared" si="541"/>
        <v>3000</v>
      </c>
      <c r="G917" s="3">
        <f t="shared" si="541"/>
        <v>8941</v>
      </c>
    </row>
    <row r="918" spans="2:7" x14ac:dyDescent="0.25">
      <c r="C918" s="9" t="s">
        <v>28</v>
      </c>
      <c r="D918" s="10">
        <f>D917/D916-1</f>
        <v>0</v>
      </c>
      <c r="E918" s="10">
        <f>E917/E916-1</f>
        <v>0</v>
      </c>
      <c r="F918" s="10">
        <f>F917/F916-1</f>
        <v>0</v>
      </c>
      <c r="G918" s="10">
        <f>G917/G916-1</f>
        <v>0</v>
      </c>
    </row>
    <row r="919" spans="2:7" x14ac:dyDescent="0.25">
      <c r="C919" s="4" t="s">
        <v>18</v>
      </c>
      <c r="D919" s="11">
        <f>AdSens_M</f>
        <v>0.2</v>
      </c>
      <c r="E919" s="11">
        <f>AdSens_M</f>
        <v>0.2</v>
      </c>
      <c r="F919" s="11">
        <f>AdSens_M</f>
        <v>0.2</v>
      </c>
      <c r="G919" s="11">
        <f>AdSens_FC</f>
        <v>0.2</v>
      </c>
    </row>
    <row r="920" spans="2:7" ht="15" x14ac:dyDescent="0.3">
      <c r="C920" s="14" t="s">
        <v>8</v>
      </c>
      <c r="D920" s="14">
        <f>D918*D882*D919</f>
        <v>0</v>
      </c>
      <c r="E920" s="14">
        <f t="shared" ref="E920" si="542">E918*E882*E919</f>
        <v>0</v>
      </c>
      <c r="F920" s="14">
        <f t="shared" ref="F920" si="543">F918*F882*F919</f>
        <v>0</v>
      </c>
      <c r="G920" s="14">
        <f t="shared" ref="G920" si="544">G918*G882*G919</f>
        <v>0</v>
      </c>
    </row>
    <row r="922" spans="2:7" x14ac:dyDescent="0.25">
      <c r="B922" s="7" t="s">
        <v>15</v>
      </c>
      <c r="C922" s="3" t="s">
        <v>52</v>
      </c>
      <c r="D922">
        <v>20</v>
      </c>
      <c r="E922">
        <v>20</v>
      </c>
      <c r="F922">
        <v>20</v>
      </c>
      <c r="G922">
        <v>60</v>
      </c>
    </row>
    <row r="923" spans="2:7" x14ac:dyDescent="0.25">
      <c r="C923" s="6" t="s">
        <v>73</v>
      </c>
      <c r="D923" s="1">
        <v>20</v>
      </c>
      <c r="E923" s="1">
        <v>20</v>
      </c>
      <c r="F923" s="1">
        <v>20</v>
      </c>
      <c r="G923" s="1">
        <v>60</v>
      </c>
    </row>
    <row r="924" spans="2:7" x14ac:dyDescent="0.25">
      <c r="C924" s="3" t="s">
        <v>61</v>
      </c>
      <c r="D924" s="3">
        <f>D922/D884*100</f>
        <v>20</v>
      </c>
      <c r="E924" s="3">
        <f t="shared" ref="E924:G924" si="545">E922/E884*100</f>
        <v>20</v>
      </c>
      <c r="F924" s="3">
        <f t="shared" si="545"/>
        <v>20</v>
      </c>
      <c r="G924" s="3">
        <f t="shared" si="545"/>
        <v>60</v>
      </c>
    </row>
    <row r="925" spans="2:7" x14ac:dyDescent="0.25">
      <c r="C925" s="8" t="s">
        <v>69</v>
      </c>
      <c r="D925" s="3">
        <f>D923/D885*100</f>
        <v>20</v>
      </c>
      <c r="E925" s="3">
        <f t="shared" ref="E925:G925" si="546">E923/E885*100</f>
        <v>20</v>
      </c>
      <c r="F925" s="3">
        <f t="shared" si="546"/>
        <v>20</v>
      </c>
      <c r="G925" s="3">
        <f t="shared" si="546"/>
        <v>60</v>
      </c>
    </row>
    <row r="926" spans="2:7" x14ac:dyDescent="0.25">
      <c r="C926" s="9" t="s">
        <v>29</v>
      </c>
      <c r="D926" s="10">
        <f>D925/D924-1</f>
        <v>0</v>
      </c>
      <c r="E926" s="10">
        <f>E925/E924-1</f>
        <v>0</v>
      </c>
      <c r="F926" s="10">
        <f>F925/F924-1</f>
        <v>0</v>
      </c>
      <c r="G926" s="10">
        <f>G925/G924-1</f>
        <v>0</v>
      </c>
    </row>
    <row r="927" spans="2:7" x14ac:dyDescent="0.25">
      <c r="C927" s="4" t="s">
        <v>19</v>
      </c>
      <c r="D927" s="11">
        <f>ComSens_M</f>
        <v>0.2</v>
      </c>
      <c r="E927" s="11">
        <f>ComSens_M</f>
        <v>0.2</v>
      </c>
      <c r="F927" s="11">
        <f>ComSens_M</f>
        <v>0.2</v>
      </c>
      <c r="G927" s="11">
        <f>ComSens_FC</f>
        <v>0.2</v>
      </c>
    </row>
    <row r="928" spans="2:7" ht="15" x14ac:dyDescent="0.3">
      <c r="C928" s="14" t="s">
        <v>8</v>
      </c>
      <c r="D928" s="14">
        <f>D926*D882*D927</f>
        <v>0</v>
      </c>
      <c r="E928" s="14">
        <f t="shared" ref="E928" si="547">E926*E882*E927</f>
        <v>0</v>
      </c>
      <c r="F928" s="14">
        <f t="shared" ref="F928" si="548">F926*F882*F927</f>
        <v>0</v>
      </c>
      <c r="G928" s="14">
        <f t="shared" ref="G928" si="549">G926*G882*G927</f>
        <v>0</v>
      </c>
    </row>
    <row r="930" spans="2:7" x14ac:dyDescent="0.25">
      <c r="B930" s="7" t="s">
        <v>16</v>
      </c>
      <c r="C930" s="3" t="s">
        <v>51</v>
      </c>
      <c r="D930">
        <v>10</v>
      </c>
      <c r="E930">
        <v>10</v>
      </c>
      <c r="F930">
        <v>10</v>
      </c>
      <c r="G930">
        <v>45</v>
      </c>
    </row>
    <row r="931" spans="2:7" x14ac:dyDescent="0.25">
      <c r="C931" s="6" t="s">
        <v>70</v>
      </c>
      <c r="D931">
        <v>10</v>
      </c>
      <c r="E931">
        <v>10</v>
      </c>
      <c r="F931">
        <v>10</v>
      </c>
      <c r="G931">
        <v>45</v>
      </c>
    </row>
    <row r="932" spans="2:7" x14ac:dyDescent="0.25">
      <c r="C932" s="9" t="s">
        <v>33</v>
      </c>
      <c r="D932" s="10">
        <f>D931/D930-1</f>
        <v>0</v>
      </c>
      <c r="E932" s="10">
        <f t="shared" ref="E932" si="550">E931/E930-1</f>
        <v>0</v>
      </c>
      <c r="F932" s="10">
        <f t="shared" ref="F932" si="551">F931/F930-1</f>
        <v>0</v>
      </c>
      <c r="G932" s="10">
        <f t="shared" ref="G932" si="552">G931/G930-1</f>
        <v>0</v>
      </c>
    </row>
    <row r="933" spans="2:7" x14ac:dyDescent="0.25">
      <c r="C933" s="4" t="s">
        <v>17</v>
      </c>
      <c r="D933" s="11">
        <v>0.1</v>
      </c>
      <c r="E933" s="11">
        <v>0.1</v>
      </c>
      <c r="F933" s="11">
        <v>0.1</v>
      </c>
      <c r="G933" s="11">
        <v>0.1</v>
      </c>
    </row>
    <row r="934" spans="2:7" ht="15" x14ac:dyDescent="0.3">
      <c r="C934" s="14" t="s">
        <v>8</v>
      </c>
      <c r="D934" s="14">
        <f>D932*D882*D933</f>
        <v>0</v>
      </c>
      <c r="E934" s="14">
        <f t="shared" ref="E934" si="553">E932*E882*E933</f>
        <v>0</v>
      </c>
      <c r="F934" s="14">
        <f t="shared" ref="F934" si="554">F932*F882*F933</f>
        <v>0</v>
      </c>
      <c r="G934" s="14">
        <f t="shared" ref="G934" si="555">G932*G882*G933</f>
        <v>0</v>
      </c>
    </row>
    <row r="936" spans="2:7" x14ac:dyDescent="0.25">
      <c r="B936" s="7" t="s">
        <v>24</v>
      </c>
      <c r="C936" s="3" t="s">
        <v>49</v>
      </c>
      <c r="D936">
        <v>5</v>
      </c>
      <c r="E936">
        <v>5</v>
      </c>
      <c r="F936">
        <v>5</v>
      </c>
      <c r="G936">
        <v>5</v>
      </c>
    </row>
    <row r="937" spans="2:7" x14ac:dyDescent="0.25">
      <c r="C937" s="6" t="s">
        <v>50</v>
      </c>
      <c r="D937" s="1">
        <v>5</v>
      </c>
      <c r="E937" s="1">
        <v>5</v>
      </c>
      <c r="F937" s="1">
        <v>5</v>
      </c>
      <c r="G937" s="1">
        <v>5</v>
      </c>
    </row>
    <row r="938" spans="2:7" x14ac:dyDescent="0.25">
      <c r="C938" s="9" t="s">
        <v>34</v>
      </c>
      <c r="D938" s="10">
        <f>D937/D936-1</f>
        <v>0</v>
      </c>
      <c r="E938" s="10">
        <f t="shared" ref="E938" si="556">E937/E936-1</f>
        <v>0</v>
      </c>
      <c r="F938" s="10">
        <f t="shared" ref="F938" si="557">F937/F936-1</f>
        <v>0</v>
      </c>
      <c r="G938" s="10">
        <f t="shared" ref="G938" si="558">G937/G936-1</f>
        <v>0</v>
      </c>
    </row>
    <row r="939" spans="2:7" x14ac:dyDescent="0.25">
      <c r="C939" s="4" t="s">
        <v>35</v>
      </c>
      <c r="D939" s="11">
        <f>CmpSens_M</f>
        <v>-0.5</v>
      </c>
      <c r="E939" s="11">
        <f>CmpSens_M</f>
        <v>-0.5</v>
      </c>
      <c r="F939" s="11">
        <f>CmpSens_M</f>
        <v>-0.5</v>
      </c>
      <c r="G939" s="11">
        <f>CmpSens_FC</f>
        <v>-0.5</v>
      </c>
    </row>
    <row r="940" spans="2:7" ht="15" x14ac:dyDescent="0.3">
      <c r="C940" s="14" t="s">
        <v>8</v>
      </c>
      <c r="D940" s="14">
        <f>D938*D882*D939</f>
        <v>0</v>
      </c>
      <c r="E940" s="14">
        <f t="shared" ref="E940" si="559">E938*E882*E939</f>
        <v>0</v>
      </c>
      <c r="F940" s="14">
        <f t="shared" ref="F940" si="560">F938*F882*F939</f>
        <v>0</v>
      </c>
      <c r="G940" s="14">
        <f t="shared" ref="G940" si="561">G938*G882*G939</f>
        <v>0</v>
      </c>
    </row>
    <row r="942" spans="2:7" x14ac:dyDescent="0.25">
      <c r="B942" s="7" t="s">
        <v>30</v>
      </c>
      <c r="C942" s="6" t="s">
        <v>36</v>
      </c>
      <c r="D942" s="1" t="s">
        <v>43</v>
      </c>
    </row>
    <row r="943" spans="2:7" x14ac:dyDescent="0.25">
      <c r="C943" s="4" t="s">
        <v>32</v>
      </c>
      <c r="D943" s="11">
        <f>NewSens_M</f>
        <v>7.0000000000000007E-2</v>
      </c>
      <c r="E943" s="11">
        <f>NewSens_M</f>
        <v>7.0000000000000007E-2</v>
      </c>
      <c r="F943" s="11">
        <f>NewSens_M</f>
        <v>7.0000000000000007E-2</v>
      </c>
      <c r="G943" s="11">
        <f>NewSens_FC</f>
        <v>7.0000000000000007E-2</v>
      </c>
    </row>
    <row r="944" spans="2:7" ht="15" x14ac:dyDescent="0.3">
      <c r="C944" s="14" t="s">
        <v>8</v>
      </c>
      <c r="D944" s="14">
        <f>IF($D942="y",D882*NewSens_M,0)</f>
        <v>0</v>
      </c>
      <c r="E944" s="14">
        <f>IF($D942="y",E882*NewSens_M,0)</f>
        <v>0</v>
      </c>
      <c r="F944" s="14">
        <f>IF($D942="y",F882*NewSens_M,0)</f>
        <v>0</v>
      </c>
      <c r="G944" s="14">
        <f>IF($D942="y",G882*NewSens_M,0)</f>
        <v>0</v>
      </c>
    </row>
    <row r="946" spans="2:7" x14ac:dyDescent="0.25">
      <c r="B946" s="7" t="s">
        <v>42</v>
      </c>
      <c r="C946" s="3" t="s">
        <v>38</v>
      </c>
      <c r="D946">
        <v>2</v>
      </c>
      <c r="E946">
        <v>2</v>
      </c>
      <c r="F946">
        <v>2</v>
      </c>
      <c r="G946">
        <v>2</v>
      </c>
    </row>
    <row r="947" spans="2:7" x14ac:dyDescent="0.25">
      <c r="B947" s="7"/>
      <c r="C947" s="3" t="s">
        <v>37</v>
      </c>
      <c r="D947">
        <v>2</v>
      </c>
      <c r="E947">
        <v>2</v>
      </c>
      <c r="F947">
        <v>2</v>
      </c>
      <c r="G947">
        <v>2</v>
      </c>
    </row>
    <row r="948" spans="2:7" x14ac:dyDescent="0.25">
      <c r="C948" s="6" t="s">
        <v>39</v>
      </c>
      <c r="D948" s="1">
        <v>2</v>
      </c>
      <c r="E948" s="1">
        <v>2</v>
      </c>
      <c r="F948" s="1">
        <v>2</v>
      </c>
      <c r="G948" s="1">
        <v>2</v>
      </c>
    </row>
    <row r="949" spans="2:7" x14ac:dyDescent="0.25">
      <c r="C949" s="6" t="s">
        <v>40</v>
      </c>
      <c r="D949" s="1">
        <v>2</v>
      </c>
      <c r="E949" s="1">
        <v>2</v>
      </c>
      <c r="F949" s="1">
        <v>2</v>
      </c>
      <c r="G949" s="1">
        <v>2</v>
      </c>
    </row>
    <row r="950" spans="2:7" x14ac:dyDescent="0.25">
      <c r="C950" s="9" t="s">
        <v>41</v>
      </c>
      <c r="D950" s="13">
        <f>SUM(D948:D949)-SUM(D946:D947)</f>
        <v>0</v>
      </c>
      <c r="E950" s="13">
        <f t="shared" ref="E950" si="562">SUM(E948:E949)-SUM(E946:E947)</f>
        <v>0</v>
      </c>
      <c r="F950" s="13">
        <f t="shared" ref="F950" si="563">SUM(F948:F949)-SUM(F946:F947)</f>
        <v>0</v>
      </c>
      <c r="G950" s="13">
        <f t="shared" ref="G950" si="564">SUM(G948:G949)-SUM(G946:G947)</f>
        <v>0</v>
      </c>
    </row>
    <row r="951" spans="2:7" x14ac:dyDescent="0.25">
      <c r="C951" s="4" t="s">
        <v>17</v>
      </c>
      <c r="D951" s="11">
        <f>ChgSens_M</f>
        <v>0.1</v>
      </c>
      <c r="E951" s="11">
        <f>ChgSens_M</f>
        <v>0.1</v>
      </c>
      <c r="F951" s="11">
        <f>ChgSens_M</f>
        <v>0.1</v>
      </c>
      <c r="G951" s="11">
        <f>ChgSens_FC</f>
        <v>0.1</v>
      </c>
    </row>
    <row r="952" spans="2:7" ht="15" x14ac:dyDescent="0.3">
      <c r="C952" s="14" t="s">
        <v>8</v>
      </c>
      <c r="D952" s="14">
        <f>IF($D942="y",D950*D882*D951,0)</f>
        <v>0</v>
      </c>
      <c r="E952" s="14">
        <f t="shared" ref="E952" si="565">IF($D942="y",E950*E882*E951,0)</f>
        <v>0</v>
      </c>
      <c r="F952" s="14">
        <f t="shared" ref="F952" si="566">IF($D942="y",F950*F882*F951,0)</f>
        <v>0</v>
      </c>
      <c r="G952" s="14">
        <f t="shared" ref="G952" si="567">IF($D942="y",G950*G882*G951,0)</f>
        <v>0</v>
      </c>
    </row>
    <row r="955" spans="2:7" ht="15" x14ac:dyDescent="0.3">
      <c r="C955" s="14" t="s">
        <v>44</v>
      </c>
      <c r="D955" s="14">
        <f>ROUND(D952+D944+D940+D934+D928+D920+D912+D904+D896+D892,0)</f>
        <v>21</v>
      </c>
      <c r="E955" s="14">
        <f t="shared" ref="E955:G955" si="568">ROUND(E952+E944+E940+E934+E928+E920+E912+E904+E896+E892,0)</f>
        <v>21</v>
      </c>
      <c r="F955" s="14">
        <f t="shared" si="568"/>
        <v>21</v>
      </c>
      <c r="G955" s="14">
        <f t="shared" si="568"/>
        <v>11</v>
      </c>
    </row>
    <row r="957" spans="2:7" x14ac:dyDescent="0.25">
      <c r="C957" s="15" t="str">
        <f>A881&amp;" FORECAST"</f>
        <v>5-4 FORECAST</v>
      </c>
      <c r="D957" s="15">
        <f>D955+D882</f>
        <v>99</v>
      </c>
      <c r="E957" s="15">
        <f t="shared" ref="E957:G957" si="569">E955+E882</f>
        <v>99</v>
      </c>
      <c r="F957" s="15">
        <f t="shared" si="569"/>
        <v>99</v>
      </c>
      <c r="G957" s="15">
        <f t="shared" si="569"/>
        <v>51</v>
      </c>
    </row>
    <row r="961" spans="1:7" x14ac:dyDescent="0.25">
      <c r="A961" s="2" t="s">
        <v>81</v>
      </c>
      <c r="D961" s="3" t="s">
        <v>2</v>
      </c>
      <c r="E961" s="3" t="s">
        <v>3</v>
      </c>
      <c r="F961" s="3" t="s">
        <v>4</v>
      </c>
      <c r="G961" s="3" t="s">
        <v>5</v>
      </c>
    </row>
    <row r="962" spans="1:7" x14ac:dyDescent="0.25">
      <c r="C962" s="3" t="s">
        <v>1</v>
      </c>
      <c r="D962" s="3">
        <f>D957</f>
        <v>99</v>
      </c>
      <c r="E962" s="3">
        <f t="shared" ref="E962:G962" si="570">E957</f>
        <v>99</v>
      </c>
      <c r="F962" s="3">
        <f t="shared" si="570"/>
        <v>99</v>
      </c>
      <c r="G962" s="3">
        <f t="shared" si="570"/>
        <v>51</v>
      </c>
    </row>
    <row r="964" spans="1:7" x14ac:dyDescent="0.25">
      <c r="C964" s="3" t="s">
        <v>62</v>
      </c>
      <c r="D964">
        <v>100</v>
      </c>
      <c r="E964">
        <v>100</v>
      </c>
      <c r="F964">
        <v>100</v>
      </c>
      <c r="G964">
        <v>100</v>
      </c>
    </row>
    <row r="965" spans="1:7" x14ac:dyDescent="0.25">
      <c r="C965" s="3" t="s">
        <v>63</v>
      </c>
      <c r="D965" s="1">
        <v>100</v>
      </c>
      <c r="E965" s="1">
        <v>100</v>
      </c>
      <c r="F965" s="1">
        <v>100</v>
      </c>
      <c r="G965" s="1">
        <v>100</v>
      </c>
    </row>
    <row r="969" spans="1:7" x14ac:dyDescent="0.25">
      <c r="B969" s="7" t="s">
        <v>6</v>
      </c>
      <c r="C969" s="3" t="s">
        <v>54</v>
      </c>
      <c r="D969">
        <v>100</v>
      </c>
      <c r="E969">
        <v>100</v>
      </c>
      <c r="F969">
        <v>100</v>
      </c>
      <c r="G969">
        <v>100</v>
      </c>
    </row>
    <row r="970" spans="1:7" x14ac:dyDescent="0.25">
      <c r="C970" s="3" t="s">
        <v>64</v>
      </c>
      <c r="D970">
        <v>100</v>
      </c>
      <c r="E970">
        <v>100</v>
      </c>
      <c r="F970">
        <v>100</v>
      </c>
      <c r="G970">
        <v>100</v>
      </c>
    </row>
    <row r="971" spans="1:7" x14ac:dyDescent="0.25">
      <c r="C971" s="4" t="s">
        <v>7</v>
      </c>
      <c r="D971" s="5">
        <f>D970/D969-1</f>
        <v>0</v>
      </c>
      <c r="E971" s="5">
        <f>E970/E969-1</f>
        <v>0</v>
      </c>
      <c r="F971" s="5">
        <f>F970/F969-1</f>
        <v>0</v>
      </c>
      <c r="G971" s="5">
        <f>G970/G969-1</f>
        <v>0</v>
      </c>
    </row>
    <row r="972" spans="1:7" ht="15" x14ac:dyDescent="0.3">
      <c r="C972" s="14" t="s">
        <v>8</v>
      </c>
      <c r="D972" s="14">
        <f>D971*D962</f>
        <v>0</v>
      </c>
      <c r="E972" s="14">
        <f t="shared" ref="E972" si="571">E971*E962</f>
        <v>0</v>
      </c>
      <c r="F972" s="14">
        <f t="shared" ref="F972" si="572">F971*F962</f>
        <v>0</v>
      </c>
      <c r="G972" s="14">
        <f t="shared" ref="G972" si="573">G971*G962</f>
        <v>0</v>
      </c>
    </row>
    <row r="974" spans="1:7" x14ac:dyDescent="0.25">
      <c r="B974" s="7" t="s">
        <v>25</v>
      </c>
      <c r="C974" s="3" t="s">
        <v>26</v>
      </c>
      <c r="D974" s="1">
        <f>D894+1</f>
        <v>21</v>
      </c>
    </row>
    <row r="975" spans="1:7" x14ac:dyDescent="0.25">
      <c r="B975" s="7"/>
      <c r="C975" s="4" t="s">
        <v>27</v>
      </c>
      <c r="D975" s="4">
        <f>seasonal_adjustment($D974)</f>
        <v>-0.20689655172413784</v>
      </c>
      <c r="E975" s="4">
        <f t="shared" ref="E975" si="574">seasonal_adjustment($D974)</f>
        <v>-0.20689655172413784</v>
      </c>
      <c r="F975" s="4">
        <f t="shared" ref="F975" si="575">seasonal_adjustment($D974)</f>
        <v>-0.20689655172413784</v>
      </c>
      <c r="G975" s="4">
        <f t="shared" ref="G975" si="576">seasonal_adjustment($D974)</f>
        <v>-0.20689655172413784</v>
      </c>
    </row>
    <row r="976" spans="1:7" ht="15" x14ac:dyDescent="0.3">
      <c r="C976" s="14" t="s">
        <v>8</v>
      </c>
      <c r="D976" s="14">
        <f>D975*D962</f>
        <v>-20.482758620689648</v>
      </c>
      <c r="E976" s="14">
        <f t="shared" ref="E976" si="577">E975*E962</f>
        <v>-20.482758620689648</v>
      </c>
      <c r="F976" s="14">
        <f t="shared" ref="F976" si="578">F975*F962</f>
        <v>-20.482758620689648</v>
      </c>
      <c r="G976" s="14">
        <f t="shared" ref="G976" si="579">G975*G962</f>
        <v>-10.55172413793103</v>
      </c>
    </row>
    <row r="978" spans="2:7" x14ac:dyDescent="0.25">
      <c r="B978" s="7" t="s">
        <v>9</v>
      </c>
      <c r="C978" s="3" t="s">
        <v>55</v>
      </c>
      <c r="D978">
        <v>10</v>
      </c>
      <c r="E978">
        <v>10</v>
      </c>
      <c r="F978">
        <v>10</v>
      </c>
      <c r="G978">
        <v>75</v>
      </c>
    </row>
    <row r="979" spans="2:7" x14ac:dyDescent="0.25">
      <c r="C979" s="6" t="s">
        <v>65</v>
      </c>
      <c r="D979" s="1">
        <v>10</v>
      </c>
      <c r="E979" s="1">
        <v>10</v>
      </c>
      <c r="F979" s="1">
        <v>10</v>
      </c>
      <c r="G979" s="1">
        <v>75</v>
      </c>
    </row>
    <row r="980" spans="2:7" x14ac:dyDescent="0.25">
      <c r="C980" s="3" t="s">
        <v>56</v>
      </c>
      <c r="D980" s="3">
        <f>D978/D964*100</f>
        <v>10</v>
      </c>
      <c r="E980" s="3">
        <f t="shared" ref="E980:G980" si="580">E978/E964*100</f>
        <v>10</v>
      </c>
      <c r="F980" s="3">
        <f t="shared" si="580"/>
        <v>10</v>
      </c>
      <c r="G980" s="3">
        <f t="shared" si="580"/>
        <v>75</v>
      </c>
    </row>
    <row r="981" spans="2:7" x14ac:dyDescent="0.25">
      <c r="C981" s="8" t="s">
        <v>66</v>
      </c>
      <c r="D981" s="3">
        <f>D979/D965*100</f>
        <v>10</v>
      </c>
      <c r="E981" s="3">
        <f t="shared" ref="E981:G981" si="581">E979/E965*100</f>
        <v>10</v>
      </c>
      <c r="F981" s="3">
        <f t="shared" si="581"/>
        <v>10</v>
      </c>
      <c r="G981" s="3">
        <f t="shared" si="581"/>
        <v>75</v>
      </c>
    </row>
    <row r="982" spans="2:7" x14ac:dyDescent="0.25">
      <c r="C982" s="9" t="s">
        <v>57</v>
      </c>
      <c r="D982" s="10">
        <f>D981/D980-1</f>
        <v>0</v>
      </c>
      <c r="E982" s="10">
        <f>E981/E980-1</f>
        <v>0</v>
      </c>
      <c r="F982" s="10">
        <f>F981/F980-1</f>
        <v>0</v>
      </c>
      <c r="G982" s="10">
        <f>G981/G980-1</f>
        <v>0</v>
      </c>
    </row>
    <row r="983" spans="2:7" x14ac:dyDescent="0.25">
      <c r="C983" s="4" t="s">
        <v>11</v>
      </c>
      <c r="D983" s="11">
        <f>PE_M</f>
        <v>-1.5</v>
      </c>
      <c r="E983" s="11">
        <f>PE_M</f>
        <v>-1.5</v>
      </c>
      <c r="F983" s="11">
        <f>PE_M</f>
        <v>-1.5</v>
      </c>
      <c r="G983" s="11">
        <f>PE_FC</f>
        <v>-1.5</v>
      </c>
    </row>
    <row r="984" spans="2:7" ht="15" x14ac:dyDescent="0.3">
      <c r="C984" s="14" t="s">
        <v>8</v>
      </c>
      <c r="D984" s="14">
        <f>D982*D962*D983</f>
        <v>0</v>
      </c>
      <c r="E984" s="14">
        <f t="shared" ref="E984" si="582">E982*E962*E983</f>
        <v>0</v>
      </c>
      <c r="F984" s="14">
        <f t="shared" ref="F984" si="583">F982*F962*F983</f>
        <v>0</v>
      </c>
      <c r="G984" s="14">
        <f t="shared" ref="G984" si="584">G982*G962*G983</f>
        <v>0</v>
      </c>
    </row>
    <row r="986" spans="2:7" x14ac:dyDescent="0.25">
      <c r="B986" s="7" t="s">
        <v>10</v>
      </c>
      <c r="C986" s="3" t="s">
        <v>58</v>
      </c>
      <c r="D986">
        <v>46</v>
      </c>
      <c r="E986">
        <v>40</v>
      </c>
      <c r="F986">
        <v>40</v>
      </c>
      <c r="G986">
        <v>105</v>
      </c>
    </row>
    <row r="987" spans="2:7" x14ac:dyDescent="0.25">
      <c r="C987" s="6" t="s">
        <v>71</v>
      </c>
      <c r="D987" s="1">
        <v>46</v>
      </c>
      <c r="E987" s="1">
        <v>40</v>
      </c>
      <c r="F987" s="1">
        <v>40</v>
      </c>
      <c r="G987" s="1">
        <v>105</v>
      </c>
    </row>
    <row r="988" spans="2:7" x14ac:dyDescent="0.25">
      <c r="C988" s="3" t="s">
        <v>59</v>
      </c>
      <c r="D988" s="3">
        <f>D986/D964*100</f>
        <v>46</v>
      </c>
      <c r="E988" s="3">
        <f t="shared" ref="E988:G988" si="585">E986/E964*100</f>
        <v>40</v>
      </c>
      <c r="F988" s="3">
        <f t="shared" si="585"/>
        <v>40</v>
      </c>
      <c r="G988" s="3">
        <f t="shared" si="585"/>
        <v>105</v>
      </c>
    </row>
    <row r="989" spans="2:7" x14ac:dyDescent="0.25">
      <c r="C989" s="8" t="s">
        <v>67</v>
      </c>
      <c r="D989" s="3">
        <f>D987/D965*100</f>
        <v>46</v>
      </c>
      <c r="E989" s="3">
        <f t="shared" ref="E989:G989" si="586">E987/E965*100</f>
        <v>40</v>
      </c>
      <c r="F989" s="3">
        <f t="shared" si="586"/>
        <v>40</v>
      </c>
      <c r="G989" s="3">
        <f t="shared" si="586"/>
        <v>105</v>
      </c>
    </row>
    <row r="990" spans="2:7" x14ac:dyDescent="0.25">
      <c r="C990" s="9" t="s">
        <v>14</v>
      </c>
      <c r="D990" s="10">
        <f>D989/D988-1</f>
        <v>0</v>
      </c>
      <c r="E990" s="10">
        <f>E989/E988-1</f>
        <v>0</v>
      </c>
      <c r="F990" s="10">
        <f>F989/F988-1</f>
        <v>0</v>
      </c>
      <c r="G990" s="10">
        <f>G989/G988-1</f>
        <v>0</v>
      </c>
    </row>
    <row r="991" spans="2:7" x14ac:dyDescent="0.25">
      <c r="C991" s="4" t="s">
        <v>12</v>
      </c>
      <c r="D991" s="11">
        <f>AdSens_M</f>
        <v>0.2</v>
      </c>
      <c r="E991" s="11">
        <f>AdSens_M</f>
        <v>0.2</v>
      </c>
      <c r="F991" s="11">
        <f>AdSens_M</f>
        <v>0.2</v>
      </c>
      <c r="G991" s="11">
        <f>AdSens_FC</f>
        <v>0.2</v>
      </c>
    </row>
    <row r="992" spans="2:7" ht="15" x14ac:dyDescent="0.3">
      <c r="C992" s="14" t="s">
        <v>8</v>
      </c>
      <c r="D992" s="14">
        <f>D990*D962*D991</f>
        <v>0</v>
      </c>
      <c r="E992" s="14">
        <f t="shared" ref="E992" si="587">E990*E962*E991</f>
        <v>0</v>
      </c>
      <c r="F992" s="14">
        <f t="shared" ref="F992" si="588">F990*F962*F991</f>
        <v>0</v>
      </c>
      <c r="G992" s="14">
        <f t="shared" ref="G992" si="589">G990*G962*G991</f>
        <v>0</v>
      </c>
    </row>
    <row r="994" spans="2:7" x14ac:dyDescent="0.25">
      <c r="B994" s="7" t="s">
        <v>13</v>
      </c>
      <c r="C994" s="3" t="s">
        <v>53</v>
      </c>
      <c r="D994">
        <v>3000</v>
      </c>
      <c r="E994">
        <v>3000</v>
      </c>
      <c r="F994">
        <v>3000</v>
      </c>
      <c r="G994">
        <v>8941</v>
      </c>
    </row>
    <row r="995" spans="2:7" x14ac:dyDescent="0.25">
      <c r="C995" s="6" t="s">
        <v>72</v>
      </c>
      <c r="D995" s="1">
        <v>3000</v>
      </c>
      <c r="E995" s="1">
        <v>3000</v>
      </c>
      <c r="F995" s="1">
        <v>3000</v>
      </c>
      <c r="G995" s="1">
        <v>8941</v>
      </c>
    </row>
    <row r="996" spans="2:7" x14ac:dyDescent="0.25">
      <c r="C996" s="3" t="s">
        <v>60</v>
      </c>
      <c r="D996" s="3">
        <f>D994/D964*100</f>
        <v>3000</v>
      </c>
      <c r="E996" s="3">
        <f t="shared" ref="E996:G996" si="590">E994/E964*100</f>
        <v>3000</v>
      </c>
      <c r="F996" s="3">
        <f t="shared" si="590"/>
        <v>3000</v>
      </c>
      <c r="G996" s="3">
        <f t="shared" si="590"/>
        <v>8941</v>
      </c>
    </row>
    <row r="997" spans="2:7" x14ac:dyDescent="0.25">
      <c r="C997" s="8" t="s">
        <v>68</v>
      </c>
      <c r="D997" s="3">
        <f>D995/D965*100</f>
        <v>3000</v>
      </c>
      <c r="E997" s="3">
        <f t="shared" ref="E997:G997" si="591">E995/E965*100</f>
        <v>3000</v>
      </c>
      <c r="F997" s="3">
        <f t="shared" si="591"/>
        <v>3000</v>
      </c>
      <c r="G997" s="3">
        <f t="shared" si="591"/>
        <v>8941</v>
      </c>
    </row>
    <row r="998" spans="2:7" x14ac:dyDescent="0.25">
      <c r="C998" s="9" t="s">
        <v>28</v>
      </c>
      <c r="D998" s="10">
        <f>D997/D996-1</f>
        <v>0</v>
      </c>
      <c r="E998" s="10">
        <f>E997/E996-1</f>
        <v>0</v>
      </c>
      <c r="F998" s="10">
        <f>F997/F996-1</f>
        <v>0</v>
      </c>
      <c r="G998" s="10">
        <f>G997/G996-1</f>
        <v>0</v>
      </c>
    </row>
    <row r="999" spans="2:7" x14ac:dyDescent="0.25">
      <c r="C999" s="4" t="s">
        <v>18</v>
      </c>
      <c r="D999" s="11">
        <f>AdSens_M</f>
        <v>0.2</v>
      </c>
      <c r="E999" s="11">
        <f>AdSens_M</f>
        <v>0.2</v>
      </c>
      <c r="F999" s="11">
        <f>AdSens_M</f>
        <v>0.2</v>
      </c>
      <c r="G999" s="11">
        <f>AdSens_FC</f>
        <v>0.2</v>
      </c>
    </row>
    <row r="1000" spans="2:7" ht="15" x14ac:dyDescent="0.3">
      <c r="C1000" s="14" t="s">
        <v>8</v>
      </c>
      <c r="D1000" s="14">
        <f>D998*D962*D999</f>
        <v>0</v>
      </c>
      <c r="E1000" s="14">
        <f t="shared" ref="E1000" si="592">E998*E962*E999</f>
        <v>0</v>
      </c>
      <c r="F1000" s="14">
        <f t="shared" ref="F1000" si="593">F998*F962*F999</f>
        <v>0</v>
      </c>
      <c r="G1000" s="14">
        <f t="shared" ref="G1000" si="594">G998*G962*G999</f>
        <v>0</v>
      </c>
    </row>
    <row r="1002" spans="2:7" x14ac:dyDescent="0.25">
      <c r="B1002" s="7" t="s">
        <v>15</v>
      </c>
      <c r="C1002" s="3" t="s">
        <v>52</v>
      </c>
      <c r="D1002">
        <v>20</v>
      </c>
      <c r="E1002">
        <v>20</v>
      </c>
      <c r="F1002">
        <v>20</v>
      </c>
      <c r="G1002">
        <v>60</v>
      </c>
    </row>
    <row r="1003" spans="2:7" x14ac:dyDescent="0.25">
      <c r="C1003" s="6" t="s">
        <v>73</v>
      </c>
      <c r="D1003" s="1">
        <v>20</v>
      </c>
      <c r="E1003" s="1">
        <v>20</v>
      </c>
      <c r="F1003" s="1">
        <v>20</v>
      </c>
      <c r="G1003" s="1">
        <v>60</v>
      </c>
    </row>
    <row r="1004" spans="2:7" x14ac:dyDescent="0.25">
      <c r="C1004" s="3" t="s">
        <v>61</v>
      </c>
      <c r="D1004" s="3">
        <f>D1002/D964*100</f>
        <v>20</v>
      </c>
      <c r="E1004" s="3">
        <f t="shared" ref="E1004:G1004" si="595">E1002/E964*100</f>
        <v>20</v>
      </c>
      <c r="F1004" s="3">
        <f t="shared" si="595"/>
        <v>20</v>
      </c>
      <c r="G1004" s="3">
        <f t="shared" si="595"/>
        <v>60</v>
      </c>
    </row>
    <row r="1005" spans="2:7" x14ac:dyDescent="0.25">
      <c r="C1005" s="8" t="s">
        <v>69</v>
      </c>
      <c r="D1005" s="3">
        <f>D1003/D965*100</f>
        <v>20</v>
      </c>
      <c r="E1005" s="3">
        <f t="shared" ref="E1005:G1005" si="596">E1003/E965*100</f>
        <v>20</v>
      </c>
      <c r="F1005" s="3">
        <f t="shared" si="596"/>
        <v>20</v>
      </c>
      <c r="G1005" s="3">
        <f t="shared" si="596"/>
        <v>60</v>
      </c>
    </row>
    <row r="1006" spans="2:7" x14ac:dyDescent="0.25">
      <c r="C1006" s="9" t="s">
        <v>29</v>
      </c>
      <c r="D1006" s="10">
        <f>D1005/D1004-1</f>
        <v>0</v>
      </c>
      <c r="E1006" s="10">
        <f>E1005/E1004-1</f>
        <v>0</v>
      </c>
      <c r="F1006" s="10">
        <f>F1005/F1004-1</f>
        <v>0</v>
      </c>
      <c r="G1006" s="10">
        <f>G1005/G1004-1</f>
        <v>0</v>
      </c>
    </row>
    <row r="1007" spans="2:7" x14ac:dyDescent="0.25">
      <c r="C1007" s="4" t="s">
        <v>19</v>
      </c>
      <c r="D1007" s="11">
        <f>ComSens_M</f>
        <v>0.2</v>
      </c>
      <c r="E1007" s="11">
        <f>ComSens_M</f>
        <v>0.2</v>
      </c>
      <c r="F1007" s="11">
        <f>ComSens_M</f>
        <v>0.2</v>
      </c>
      <c r="G1007" s="11">
        <f>ComSens_FC</f>
        <v>0.2</v>
      </c>
    </row>
    <row r="1008" spans="2:7" ht="15" x14ac:dyDescent="0.3">
      <c r="C1008" s="14" t="s">
        <v>8</v>
      </c>
      <c r="D1008" s="14">
        <f>D1006*D962*D1007</f>
        <v>0</v>
      </c>
      <c r="E1008" s="14">
        <f t="shared" ref="E1008" si="597">E1006*E962*E1007</f>
        <v>0</v>
      </c>
      <c r="F1008" s="14">
        <f t="shared" ref="F1008" si="598">F1006*F962*F1007</f>
        <v>0</v>
      </c>
      <c r="G1008" s="14">
        <f t="shared" ref="G1008" si="599">G1006*G962*G1007</f>
        <v>0</v>
      </c>
    </row>
    <row r="1010" spans="2:7" x14ac:dyDescent="0.25">
      <c r="B1010" s="7" t="s">
        <v>16</v>
      </c>
      <c r="C1010" s="3" t="s">
        <v>51</v>
      </c>
      <c r="D1010">
        <v>10</v>
      </c>
      <c r="E1010">
        <v>10</v>
      </c>
      <c r="F1010">
        <v>10</v>
      </c>
      <c r="G1010">
        <v>45</v>
      </c>
    </row>
    <row r="1011" spans="2:7" x14ac:dyDescent="0.25">
      <c r="C1011" s="6" t="s">
        <v>70</v>
      </c>
      <c r="D1011">
        <v>10</v>
      </c>
      <c r="E1011">
        <v>10</v>
      </c>
      <c r="F1011">
        <v>10</v>
      </c>
      <c r="G1011">
        <v>45</v>
      </c>
    </row>
    <row r="1012" spans="2:7" x14ac:dyDescent="0.25">
      <c r="C1012" s="9" t="s">
        <v>33</v>
      </c>
      <c r="D1012" s="10">
        <f>D1011/D1010-1</f>
        <v>0</v>
      </c>
      <c r="E1012" s="10">
        <f t="shared" ref="E1012" si="600">E1011/E1010-1</f>
        <v>0</v>
      </c>
      <c r="F1012" s="10">
        <f t="shared" ref="F1012" si="601">F1011/F1010-1</f>
        <v>0</v>
      </c>
      <c r="G1012" s="10">
        <f t="shared" ref="G1012" si="602">G1011/G1010-1</f>
        <v>0</v>
      </c>
    </row>
    <row r="1013" spans="2:7" x14ac:dyDescent="0.25">
      <c r="C1013" s="4" t="s">
        <v>17</v>
      </c>
      <c r="D1013" s="11">
        <v>0.1</v>
      </c>
      <c r="E1013" s="11">
        <v>0.1</v>
      </c>
      <c r="F1013" s="11">
        <v>0.1</v>
      </c>
      <c r="G1013" s="11">
        <v>0.1</v>
      </c>
    </row>
    <row r="1014" spans="2:7" ht="15" x14ac:dyDescent="0.3">
      <c r="C1014" s="14" t="s">
        <v>8</v>
      </c>
      <c r="D1014" s="14">
        <f>D1012*D962*D1013</f>
        <v>0</v>
      </c>
      <c r="E1014" s="14">
        <f t="shared" ref="E1014" si="603">E1012*E962*E1013</f>
        <v>0</v>
      </c>
      <c r="F1014" s="14">
        <f t="shared" ref="F1014" si="604">F1012*F962*F1013</f>
        <v>0</v>
      </c>
      <c r="G1014" s="14">
        <f t="shared" ref="G1014" si="605">G1012*G962*G1013</f>
        <v>0</v>
      </c>
    </row>
    <row r="1016" spans="2:7" x14ac:dyDescent="0.25">
      <c r="B1016" s="7" t="s">
        <v>24</v>
      </c>
      <c r="C1016" s="3" t="s">
        <v>49</v>
      </c>
      <c r="D1016">
        <v>5</v>
      </c>
      <c r="E1016">
        <v>5</v>
      </c>
      <c r="F1016">
        <v>5</v>
      </c>
      <c r="G1016">
        <v>5</v>
      </c>
    </row>
    <row r="1017" spans="2:7" x14ac:dyDescent="0.25">
      <c r="C1017" s="6" t="s">
        <v>50</v>
      </c>
      <c r="D1017" s="1">
        <v>5</v>
      </c>
      <c r="E1017" s="1">
        <v>5</v>
      </c>
      <c r="F1017" s="1">
        <v>5</v>
      </c>
      <c r="G1017" s="1">
        <v>5</v>
      </c>
    </row>
    <row r="1018" spans="2:7" x14ac:dyDescent="0.25">
      <c r="C1018" s="9" t="s">
        <v>34</v>
      </c>
      <c r="D1018" s="10">
        <f>D1017/D1016-1</f>
        <v>0</v>
      </c>
      <c r="E1018" s="10">
        <f t="shared" ref="E1018" si="606">E1017/E1016-1</f>
        <v>0</v>
      </c>
      <c r="F1018" s="10">
        <f t="shared" ref="F1018" si="607">F1017/F1016-1</f>
        <v>0</v>
      </c>
      <c r="G1018" s="10">
        <f t="shared" ref="G1018" si="608">G1017/G1016-1</f>
        <v>0</v>
      </c>
    </row>
    <row r="1019" spans="2:7" x14ac:dyDescent="0.25">
      <c r="C1019" s="4" t="s">
        <v>35</v>
      </c>
      <c r="D1019" s="11">
        <f>CmpSens_M</f>
        <v>-0.5</v>
      </c>
      <c r="E1019" s="11">
        <f>CmpSens_M</f>
        <v>-0.5</v>
      </c>
      <c r="F1019" s="11">
        <f>CmpSens_M</f>
        <v>-0.5</v>
      </c>
      <c r="G1019" s="11">
        <f>CmpSens_FC</f>
        <v>-0.5</v>
      </c>
    </row>
    <row r="1020" spans="2:7" ht="15" x14ac:dyDescent="0.3">
      <c r="C1020" s="14" t="s">
        <v>8</v>
      </c>
      <c r="D1020" s="14">
        <f>D1018*D962*D1019</f>
        <v>0</v>
      </c>
      <c r="E1020" s="14">
        <f t="shared" ref="E1020" si="609">E1018*E962*E1019</f>
        <v>0</v>
      </c>
      <c r="F1020" s="14">
        <f t="shared" ref="F1020" si="610">F1018*F962*F1019</f>
        <v>0</v>
      </c>
      <c r="G1020" s="14">
        <f t="shared" ref="G1020" si="611">G1018*G962*G1019</f>
        <v>0</v>
      </c>
    </row>
    <row r="1022" spans="2:7" x14ac:dyDescent="0.25">
      <c r="B1022" s="7" t="s">
        <v>30</v>
      </c>
      <c r="C1022" s="6" t="s">
        <v>36</v>
      </c>
      <c r="D1022" s="1" t="s">
        <v>43</v>
      </c>
    </row>
    <row r="1023" spans="2:7" x14ac:dyDescent="0.25">
      <c r="C1023" s="4" t="s">
        <v>32</v>
      </c>
      <c r="D1023" s="11">
        <f>NewSens_M</f>
        <v>7.0000000000000007E-2</v>
      </c>
      <c r="E1023" s="11">
        <f>NewSens_M</f>
        <v>7.0000000000000007E-2</v>
      </c>
      <c r="F1023" s="11">
        <f>NewSens_M</f>
        <v>7.0000000000000007E-2</v>
      </c>
      <c r="G1023" s="11">
        <f>NewSens_FC</f>
        <v>7.0000000000000007E-2</v>
      </c>
    </row>
    <row r="1024" spans="2:7" ht="15" x14ac:dyDescent="0.3">
      <c r="C1024" s="14" t="s">
        <v>8</v>
      </c>
      <c r="D1024" s="14">
        <f>IF($D1022="y",D962*NewSens_M,0)</f>
        <v>0</v>
      </c>
      <c r="E1024" s="14">
        <f>IF($D1022="y",E962*NewSens_M,0)</f>
        <v>0</v>
      </c>
      <c r="F1024" s="14">
        <f>IF($D1022="y",F962*NewSens_M,0)</f>
        <v>0</v>
      </c>
      <c r="G1024" s="14">
        <f>IF($D1022="y",G962*NewSens_M,0)</f>
        <v>0</v>
      </c>
    </row>
    <row r="1026" spans="2:7" x14ac:dyDescent="0.25">
      <c r="B1026" s="7" t="s">
        <v>42</v>
      </c>
      <c r="C1026" s="3" t="s">
        <v>38</v>
      </c>
      <c r="D1026">
        <v>2</v>
      </c>
      <c r="E1026">
        <v>2</v>
      </c>
      <c r="F1026">
        <v>2</v>
      </c>
      <c r="G1026">
        <v>2</v>
      </c>
    </row>
    <row r="1027" spans="2:7" x14ac:dyDescent="0.25">
      <c r="B1027" s="7"/>
      <c r="C1027" s="3" t="s">
        <v>37</v>
      </c>
      <c r="D1027">
        <v>2</v>
      </c>
      <c r="E1027">
        <v>2</v>
      </c>
      <c r="F1027">
        <v>2</v>
      </c>
      <c r="G1027">
        <v>2</v>
      </c>
    </row>
    <row r="1028" spans="2:7" x14ac:dyDescent="0.25">
      <c r="C1028" s="6" t="s">
        <v>39</v>
      </c>
      <c r="D1028" s="1">
        <v>2</v>
      </c>
      <c r="E1028" s="1">
        <v>2</v>
      </c>
      <c r="F1028" s="1">
        <v>2</v>
      </c>
      <c r="G1028" s="1">
        <v>2</v>
      </c>
    </row>
    <row r="1029" spans="2:7" x14ac:dyDescent="0.25">
      <c r="C1029" s="6" t="s">
        <v>40</v>
      </c>
      <c r="D1029" s="1">
        <v>2</v>
      </c>
      <c r="E1029" s="1">
        <v>2</v>
      </c>
      <c r="F1029" s="1">
        <v>2</v>
      </c>
      <c r="G1029" s="1">
        <v>2</v>
      </c>
    </row>
    <row r="1030" spans="2:7" x14ac:dyDescent="0.25">
      <c r="C1030" s="9" t="s">
        <v>41</v>
      </c>
      <c r="D1030" s="13">
        <f>SUM(D1028:D1029)-SUM(D1026:D1027)</f>
        <v>0</v>
      </c>
      <c r="E1030" s="13">
        <f t="shared" ref="E1030" si="612">SUM(E1028:E1029)-SUM(E1026:E1027)</f>
        <v>0</v>
      </c>
      <c r="F1030" s="13">
        <f t="shared" ref="F1030" si="613">SUM(F1028:F1029)-SUM(F1026:F1027)</f>
        <v>0</v>
      </c>
      <c r="G1030" s="13">
        <f t="shared" ref="G1030" si="614">SUM(G1028:G1029)-SUM(G1026:G1027)</f>
        <v>0</v>
      </c>
    </row>
    <row r="1031" spans="2:7" x14ac:dyDescent="0.25">
      <c r="C1031" s="4" t="s">
        <v>17</v>
      </c>
      <c r="D1031" s="11">
        <f>ChgSens_M</f>
        <v>0.1</v>
      </c>
      <c r="E1031" s="11">
        <f>ChgSens_M</f>
        <v>0.1</v>
      </c>
      <c r="F1031" s="11">
        <f>ChgSens_M</f>
        <v>0.1</v>
      </c>
      <c r="G1031" s="11">
        <f>ChgSens_FC</f>
        <v>0.1</v>
      </c>
    </row>
    <row r="1032" spans="2:7" ht="15" x14ac:dyDescent="0.3">
      <c r="C1032" s="14" t="s">
        <v>8</v>
      </c>
      <c r="D1032" s="14">
        <f>IF($D1022="y",D1030*D962*D1031,0)</f>
        <v>0</v>
      </c>
      <c r="E1032" s="14">
        <f t="shared" ref="E1032" si="615">IF($D1022="y",E1030*E962*E1031,0)</f>
        <v>0</v>
      </c>
      <c r="F1032" s="14">
        <f t="shared" ref="F1032" si="616">IF($D1022="y",F1030*F962*F1031,0)</f>
        <v>0</v>
      </c>
      <c r="G1032" s="14">
        <f t="shared" ref="G1032" si="617">IF($D1022="y",G1030*G962*G1031,0)</f>
        <v>0</v>
      </c>
    </row>
    <row r="1035" spans="2:7" ht="15" x14ac:dyDescent="0.3">
      <c r="C1035" s="14" t="s">
        <v>44</v>
      </c>
      <c r="D1035" s="14">
        <f>ROUND(D1032+D1024+D1020+D1014+D1008+D1000+D992+D984+D976+D972,0)</f>
        <v>-20</v>
      </c>
      <c r="E1035" s="14">
        <f t="shared" ref="E1035:G1035" si="618">ROUND(E1032+E1024+E1020+E1014+E1008+E1000+E992+E984+E976+E972,0)</f>
        <v>-20</v>
      </c>
      <c r="F1035" s="14">
        <f t="shared" si="618"/>
        <v>-20</v>
      </c>
      <c r="G1035" s="14">
        <f t="shared" si="618"/>
        <v>-11</v>
      </c>
    </row>
    <row r="1037" spans="2:7" x14ac:dyDescent="0.25">
      <c r="C1037" s="15" t="str">
        <f>A961&amp;" FORECAST"</f>
        <v>6-1 FORECAST</v>
      </c>
      <c r="D1037" s="15">
        <f>D1035+D962</f>
        <v>79</v>
      </c>
      <c r="E1037" s="15">
        <f t="shared" ref="E1037:G1037" si="619">E1035+E962</f>
        <v>79</v>
      </c>
      <c r="F1037" s="15">
        <f t="shared" si="619"/>
        <v>79</v>
      </c>
      <c r="G1037" s="15">
        <f t="shared" si="619"/>
        <v>40</v>
      </c>
    </row>
    <row r="1041" spans="1:7" x14ac:dyDescent="0.25">
      <c r="A1041" s="2" t="s">
        <v>82</v>
      </c>
      <c r="D1041" s="3" t="s">
        <v>2</v>
      </c>
      <c r="E1041" s="3" t="s">
        <v>3</v>
      </c>
      <c r="F1041" s="3" t="s">
        <v>4</v>
      </c>
      <c r="G1041" s="3" t="s">
        <v>5</v>
      </c>
    </row>
    <row r="1042" spans="1:7" x14ac:dyDescent="0.25">
      <c r="C1042" s="3" t="s">
        <v>1</v>
      </c>
      <c r="D1042" s="3">
        <f>D1037</f>
        <v>79</v>
      </c>
      <c r="E1042" s="3">
        <f t="shared" ref="E1042:G1042" si="620">E1037</f>
        <v>79</v>
      </c>
      <c r="F1042" s="3">
        <f t="shared" si="620"/>
        <v>79</v>
      </c>
      <c r="G1042" s="3">
        <f t="shared" si="620"/>
        <v>40</v>
      </c>
    </row>
    <row r="1044" spans="1:7" x14ac:dyDescent="0.25">
      <c r="C1044" s="3" t="s">
        <v>62</v>
      </c>
      <c r="D1044">
        <v>100</v>
      </c>
      <c r="E1044">
        <v>100</v>
      </c>
      <c r="F1044">
        <v>100</v>
      </c>
      <c r="G1044">
        <v>100</v>
      </c>
    </row>
    <row r="1045" spans="1:7" x14ac:dyDescent="0.25">
      <c r="C1045" s="3" t="s">
        <v>63</v>
      </c>
      <c r="D1045" s="1">
        <v>100</v>
      </c>
      <c r="E1045" s="1">
        <v>100</v>
      </c>
      <c r="F1045" s="1">
        <v>100</v>
      </c>
      <c r="G1045" s="1">
        <v>100</v>
      </c>
    </row>
    <row r="1049" spans="1:7" x14ac:dyDescent="0.25">
      <c r="B1049" s="7" t="s">
        <v>6</v>
      </c>
      <c r="C1049" s="3" t="s">
        <v>54</v>
      </c>
      <c r="D1049">
        <v>100</v>
      </c>
      <c r="E1049">
        <v>100</v>
      </c>
      <c r="F1049">
        <v>100</v>
      </c>
      <c r="G1049">
        <v>100</v>
      </c>
    </row>
    <row r="1050" spans="1:7" x14ac:dyDescent="0.25">
      <c r="C1050" s="3" t="s">
        <v>64</v>
      </c>
      <c r="D1050">
        <v>100</v>
      </c>
      <c r="E1050">
        <v>100</v>
      </c>
      <c r="F1050">
        <v>100</v>
      </c>
      <c r="G1050">
        <v>100</v>
      </c>
    </row>
    <row r="1051" spans="1:7" x14ac:dyDescent="0.25">
      <c r="C1051" s="4" t="s">
        <v>7</v>
      </c>
      <c r="D1051" s="5">
        <f>D1050/D1049-1</f>
        <v>0</v>
      </c>
      <c r="E1051" s="5">
        <f>E1050/E1049-1</f>
        <v>0</v>
      </c>
      <c r="F1051" s="5">
        <f>F1050/F1049-1</f>
        <v>0</v>
      </c>
      <c r="G1051" s="5">
        <f>G1050/G1049-1</f>
        <v>0</v>
      </c>
    </row>
    <row r="1052" spans="1:7" ht="15" x14ac:dyDescent="0.3">
      <c r="C1052" s="14" t="s">
        <v>8</v>
      </c>
      <c r="D1052" s="14">
        <f>D1051*D1042</f>
        <v>0</v>
      </c>
      <c r="E1052" s="14">
        <f t="shared" ref="E1052" si="621">E1051*E1042</f>
        <v>0</v>
      </c>
      <c r="F1052" s="14">
        <f t="shared" ref="F1052" si="622">F1051*F1042</f>
        <v>0</v>
      </c>
      <c r="G1052" s="14">
        <f t="shared" ref="G1052" si="623">G1051*G1042</f>
        <v>0</v>
      </c>
    </row>
    <row r="1054" spans="1:7" x14ac:dyDescent="0.25">
      <c r="B1054" s="7" t="s">
        <v>25</v>
      </c>
      <c r="C1054" s="3" t="s">
        <v>26</v>
      </c>
      <c r="D1054" s="1">
        <f>D974+1</f>
        <v>22</v>
      </c>
    </row>
    <row r="1055" spans="1:7" x14ac:dyDescent="0.25">
      <c r="B1055" s="7"/>
      <c r="C1055" s="4" t="s">
        <v>27</v>
      </c>
      <c r="D1055" s="4">
        <f>seasonal_adjustment($D1054)</f>
        <v>9.7826086956521702E-2</v>
      </c>
      <c r="E1055" s="4">
        <f t="shared" ref="E1055" si="624">seasonal_adjustment($D1054)</f>
        <v>9.7826086956521702E-2</v>
      </c>
      <c r="F1055" s="4">
        <f t="shared" ref="F1055" si="625">seasonal_adjustment($D1054)</f>
        <v>9.7826086956521702E-2</v>
      </c>
      <c r="G1055" s="4">
        <f t="shared" ref="G1055" si="626">seasonal_adjustment($D1054)</f>
        <v>9.7826086956521702E-2</v>
      </c>
    </row>
    <row r="1056" spans="1:7" ht="15" x14ac:dyDescent="0.3">
      <c r="C1056" s="14" t="s">
        <v>8</v>
      </c>
      <c r="D1056" s="14">
        <f>D1055*D1042</f>
        <v>7.7282608695652142</v>
      </c>
      <c r="E1056" s="14">
        <f t="shared" ref="E1056" si="627">E1055*E1042</f>
        <v>7.7282608695652142</v>
      </c>
      <c r="F1056" s="14">
        <f t="shared" ref="F1056" si="628">F1055*F1042</f>
        <v>7.7282608695652142</v>
      </c>
      <c r="G1056" s="14">
        <f t="shared" ref="G1056" si="629">G1055*G1042</f>
        <v>3.9130434782608683</v>
      </c>
    </row>
    <row r="1058" spans="2:7" x14ac:dyDescent="0.25">
      <c r="B1058" s="7" t="s">
        <v>9</v>
      </c>
      <c r="C1058" s="3" t="s">
        <v>55</v>
      </c>
      <c r="D1058">
        <v>10</v>
      </c>
      <c r="E1058">
        <v>10</v>
      </c>
      <c r="F1058">
        <v>10</v>
      </c>
      <c r="G1058">
        <v>75</v>
      </c>
    </row>
    <row r="1059" spans="2:7" x14ac:dyDescent="0.25">
      <c r="C1059" s="6" t="s">
        <v>65</v>
      </c>
      <c r="D1059" s="1">
        <v>10</v>
      </c>
      <c r="E1059" s="1">
        <v>10</v>
      </c>
      <c r="F1059" s="1">
        <v>10</v>
      </c>
      <c r="G1059" s="1">
        <v>75</v>
      </c>
    </row>
    <row r="1060" spans="2:7" x14ac:dyDescent="0.25">
      <c r="C1060" s="3" t="s">
        <v>56</v>
      </c>
      <c r="D1060" s="3">
        <f>D1058/D1044*100</f>
        <v>10</v>
      </c>
      <c r="E1060" s="3">
        <f t="shared" ref="E1060:G1060" si="630">E1058/E1044*100</f>
        <v>10</v>
      </c>
      <c r="F1060" s="3">
        <f t="shared" si="630"/>
        <v>10</v>
      </c>
      <c r="G1060" s="3">
        <f t="shared" si="630"/>
        <v>75</v>
      </c>
    </row>
    <row r="1061" spans="2:7" x14ac:dyDescent="0.25">
      <c r="C1061" s="8" t="s">
        <v>66</v>
      </c>
      <c r="D1061" s="3">
        <f>D1059/D1045*100</f>
        <v>10</v>
      </c>
      <c r="E1061" s="3">
        <f t="shared" ref="E1061:G1061" si="631">E1059/E1045*100</f>
        <v>10</v>
      </c>
      <c r="F1061" s="3">
        <f t="shared" si="631"/>
        <v>10</v>
      </c>
      <c r="G1061" s="3">
        <f t="shared" si="631"/>
        <v>75</v>
      </c>
    </row>
    <row r="1062" spans="2:7" x14ac:dyDescent="0.25">
      <c r="C1062" s="9" t="s">
        <v>57</v>
      </c>
      <c r="D1062" s="10">
        <f>D1061/D1060-1</f>
        <v>0</v>
      </c>
      <c r="E1062" s="10">
        <f>E1061/E1060-1</f>
        <v>0</v>
      </c>
      <c r="F1062" s="10">
        <f>F1061/F1060-1</f>
        <v>0</v>
      </c>
      <c r="G1062" s="10">
        <f>G1061/G1060-1</f>
        <v>0</v>
      </c>
    </row>
    <row r="1063" spans="2:7" x14ac:dyDescent="0.25">
      <c r="C1063" s="4" t="s">
        <v>11</v>
      </c>
      <c r="D1063" s="11">
        <f>PE_M</f>
        <v>-1.5</v>
      </c>
      <c r="E1063" s="11">
        <f>PE_M</f>
        <v>-1.5</v>
      </c>
      <c r="F1063" s="11">
        <f>PE_M</f>
        <v>-1.5</v>
      </c>
      <c r="G1063" s="11">
        <f>PE_FC</f>
        <v>-1.5</v>
      </c>
    </row>
    <row r="1064" spans="2:7" ht="15" x14ac:dyDescent="0.3">
      <c r="C1064" s="14" t="s">
        <v>8</v>
      </c>
      <c r="D1064" s="14">
        <f>D1062*D1042*D1063</f>
        <v>0</v>
      </c>
      <c r="E1064" s="14">
        <f t="shared" ref="E1064" si="632">E1062*E1042*E1063</f>
        <v>0</v>
      </c>
      <c r="F1064" s="14">
        <f t="shared" ref="F1064" si="633">F1062*F1042*F1063</f>
        <v>0</v>
      </c>
      <c r="G1064" s="14">
        <f t="shared" ref="G1064" si="634">G1062*G1042*G1063</f>
        <v>0</v>
      </c>
    </row>
    <row r="1066" spans="2:7" x14ac:dyDescent="0.25">
      <c r="B1066" s="7" t="s">
        <v>10</v>
      </c>
      <c r="C1066" s="3" t="s">
        <v>58</v>
      </c>
      <c r="D1066">
        <v>46</v>
      </c>
      <c r="E1066">
        <v>40</v>
      </c>
      <c r="F1066">
        <v>40</v>
      </c>
      <c r="G1066">
        <v>105</v>
      </c>
    </row>
    <row r="1067" spans="2:7" x14ac:dyDescent="0.25">
      <c r="C1067" s="6" t="s">
        <v>71</v>
      </c>
      <c r="D1067" s="1">
        <v>46</v>
      </c>
      <c r="E1067" s="1">
        <v>40</v>
      </c>
      <c r="F1067" s="1">
        <v>40</v>
      </c>
      <c r="G1067" s="1">
        <v>105</v>
      </c>
    </row>
    <row r="1068" spans="2:7" x14ac:dyDescent="0.25">
      <c r="C1068" s="3" t="s">
        <v>59</v>
      </c>
      <c r="D1068" s="3">
        <f>D1066/D1044*100</f>
        <v>46</v>
      </c>
      <c r="E1068" s="3">
        <f t="shared" ref="E1068:G1068" si="635">E1066/E1044*100</f>
        <v>40</v>
      </c>
      <c r="F1068" s="3">
        <f t="shared" si="635"/>
        <v>40</v>
      </c>
      <c r="G1068" s="3">
        <f t="shared" si="635"/>
        <v>105</v>
      </c>
    </row>
    <row r="1069" spans="2:7" x14ac:dyDescent="0.25">
      <c r="C1069" s="8" t="s">
        <v>67</v>
      </c>
      <c r="D1069" s="3">
        <f>D1067/D1045*100</f>
        <v>46</v>
      </c>
      <c r="E1069" s="3">
        <f t="shared" ref="E1069:G1069" si="636">E1067/E1045*100</f>
        <v>40</v>
      </c>
      <c r="F1069" s="3">
        <f t="shared" si="636"/>
        <v>40</v>
      </c>
      <c r="G1069" s="3">
        <f t="shared" si="636"/>
        <v>105</v>
      </c>
    </row>
    <row r="1070" spans="2:7" x14ac:dyDescent="0.25">
      <c r="C1070" s="9" t="s">
        <v>14</v>
      </c>
      <c r="D1070" s="10">
        <f>D1069/D1068-1</f>
        <v>0</v>
      </c>
      <c r="E1070" s="10">
        <f>E1069/E1068-1</f>
        <v>0</v>
      </c>
      <c r="F1070" s="10">
        <f>F1069/F1068-1</f>
        <v>0</v>
      </c>
      <c r="G1070" s="10">
        <f>G1069/G1068-1</f>
        <v>0</v>
      </c>
    </row>
    <row r="1071" spans="2:7" x14ac:dyDescent="0.25">
      <c r="C1071" s="4" t="s">
        <v>12</v>
      </c>
      <c r="D1071" s="11">
        <f>AdSens_M</f>
        <v>0.2</v>
      </c>
      <c r="E1071" s="11">
        <f>AdSens_M</f>
        <v>0.2</v>
      </c>
      <c r="F1071" s="11">
        <f>AdSens_M</f>
        <v>0.2</v>
      </c>
      <c r="G1071" s="11">
        <f>AdSens_FC</f>
        <v>0.2</v>
      </c>
    </row>
    <row r="1072" spans="2:7" ht="15" x14ac:dyDescent="0.3">
      <c r="C1072" s="14" t="s">
        <v>8</v>
      </c>
      <c r="D1072" s="14">
        <f>D1070*D1042*D1071</f>
        <v>0</v>
      </c>
      <c r="E1072" s="14">
        <f t="shared" ref="E1072" si="637">E1070*E1042*E1071</f>
        <v>0</v>
      </c>
      <c r="F1072" s="14">
        <f t="shared" ref="F1072" si="638">F1070*F1042*F1071</f>
        <v>0</v>
      </c>
      <c r="G1072" s="14">
        <f t="shared" ref="G1072" si="639">G1070*G1042*G1071</f>
        <v>0</v>
      </c>
    </row>
    <row r="1074" spans="2:7" x14ac:dyDescent="0.25">
      <c r="B1074" s="7" t="s">
        <v>13</v>
      </c>
      <c r="C1074" s="3" t="s">
        <v>53</v>
      </c>
      <c r="D1074">
        <v>3000</v>
      </c>
      <c r="E1074">
        <v>3000</v>
      </c>
      <c r="F1074">
        <v>3000</v>
      </c>
      <c r="G1074">
        <v>8941</v>
      </c>
    </row>
    <row r="1075" spans="2:7" x14ac:dyDescent="0.25">
      <c r="C1075" s="6" t="s">
        <v>72</v>
      </c>
      <c r="D1075" s="1">
        <v>3000</v>
      </c>
      <c r="E1075" s="1">
        <v>3000</v>
      </c>
      <c r="F1075" s="1">
        <v>3000</v>
      </c>
      <c r="G1075" s="1">
        <v>8941</v>
      </c>
    </row>
    <row r="1076" spans="2:7" x14ac:dyDescent="0.25">
      <c r="C1076" s="3" t="s">
        <v>60</v>
      </c>
      <c r="D1076" s="3">
        <f>D1074/D1044*100</f>
        <v>3000</v>
      </c>
      <c r="E1076" s="3">
        <f t="shared" ref="E1076:G1076" si="640">E1074/E1044*100</f>
        <v>3000</v>
      </c>
      <c r="F1076" s="3">
        <f t="shared" si="640"/>
        <v>3000</v>
      </c>
      <c r="G1076" s="3">
        <f t="shared" si="640"/>
        <v>8941</v>
      </c>
    </row>
    <row r="1077" spans="2:7" x14ac:dyDescent="0.25">
      <c r="C1077" s="8" t="s">
        <v>68</v>
      </c>
      <c r="D1077" s="3">
        <f>D1075/D1045*100</f>
        <v>3000</v>
      </c>
      <c r="E1077" s="3">
        <f t="shared" ref="E1077:G1077" si="641">E1075/E1045*100</f>
        <v>3000</v>
      </c>
      <c r="F1077" s="3">
        <f t="shared" si="641"/>
        <v>3000</v>
      </c>
      <c r="G1077" s="3">
        <f t="shared" si="641"/>
        <v>8941</v>
      </c>
    </row>
    <row r="1078" spans="2:7" x14ac:dyDescent="0.25">
      <c r="C1078" s="9" t="s">
        <v>28</v>
      </c>
      <c r="D1078" s="10">
        <f>D1077/D1076-1</f>
        <v>0</v>
      </c>
      <c r="E1078" s="10">
        <f>E1077/E1076-1</f>
        <v>0</v>
      </c>
      <c r="F1078" s="10">
        <f>F1077/F1076-1</f>
        <v>0</v>
      </c>
      <c r="G1078" s="10">
        <f>G1077/G1076-1</f>
        <v>0</v>
      </c>
    </row>
    <row r="1079" spans="2:7" x14ac:dyDescent="0.25">
      <c r="C1079" s="4" t="s">
        <v>18</v>
      </c>
      <c r="D1079" s="11">
        <f>AdSens_M</f>
        <v>0.2</v>
      </c>
      <c r="E1079" s="11">
        <f>AdSens_M</f>
        <v>0.2</v>
      </c>
      <c r="F1079" s="11">
        <f>AdSens_M</f>
        <v>0.2</v>
      </c>
      <c r="G1079" s="11">
        <f>AdSens_FC</f>
        <v>0.2</v>
      </c>
    </row>
    <row r="1080" spans="2:7" ht="15" x14ac:dyDescent="0.3">
      <c r="C1080" s="14" t="s">
        <v>8</v>
      </c>
      <c r="D1080" s="14">
        <f>D1078*D1042*D1079</f>
        <v>0</v>
      </c>
      <c r="E1080" s="14">
        <f t="shared" ref="E1080" si="642">E1078*E1042*E1079</f>
        <v>0</v>
      </c>
      <c r="F1080" s="14">
        <f t="shared" ref="F1080" si="643">F1078*F1042*F1079</f>
        <v>0</v>
      </c>
      <c r="G1080" s="14">
        <f t="shared" ref="G1080" si="644">G1078*G1042*G1079</f>
        <v>0</v>
      </c>
    </row>
    <row r="1082" spans="2:7" x14ac:dyDescent="0.25">
      <c r="B1082" s="7" t="s">
        <v>15</v>
      </c>
      <c r="C1082" s="3" t="s">
        <v>52</v>
      </c>
      <c r="D1082">
        <v>20</v>
      </c>
      <c r="E1082">
        <v>20</v>
      </c>
      <c r="F1082">
        <v>20</v>
      </c>
      <c r="G1082">
        <v>60</v>
      </c>
    </row>
    <row r="1083" spans="2:7" x14ac:dyDescent="0.25">
      <c r="C1083" s="6" t="s">
        <v>73</v>
      </c>
      <c r="D1083" s="1">
        <v>20</v>
      </c>
      <c r="E1083" s="1">
        <v>20</v>
      </c>
      <c r="F1083" s="1">
        <v>20</v>
      </c>
      <c r="G1083" s="1">
        <v>60</v>
      </c>
    </row>
    <row r="1084" spans="2:7" x14ac:dyDescent="0.25">
      <c r="C1084" s="3" t="s">
        <v>61</v>
      </c>
      <c r="D1084" s="3">
        <f>D1082/D1044*100</f>
        <v>20</v>
      </c>
      <c r="E1084" s="3">
        <f t="shared" ref="E1084:G1084" si="645">E1082/E1044*100</f>
        <v>20</v>
      </c>
      <c r="F1084" s="3">
        <f t="shared" si="645"/>
        <v>20</v>
      </c>
      <c r="G1084" s="3">
        <f t="shared" si="645"/>
        <v>60</v>
      </c>
    </row>
    <row r="1085" spans="2:7" x14ac:dyDescent="0.25">
      <c r="C1085" s="8" t="s">
        <v>69</v>
      </c>
      <c r="D1085" s="3">
        <f>D1083/D1045*100</f>
        <v>20</v>
      </c>
      <c r="E1085" s="3">
        <f t="shared" ref="E1085:G1085" si="646">E1083/E1045*100</f>
        <v>20</v>
      </c>
      <c r="F1085" s="3">
        <f t="shared" si="646"/>
        <v>20</v>
      </c>
      <c r="G1085" s="3">
        <f t="shared" si="646"/>
        <v>60</v>
      </c>
    </row>
    <row r="1086" spans="2:7" x14ac:dyDescent="0.25">
      <c r="C1086" s="9" t="s">
        <v>29</v>
      </c>
      <c r="D1086" s="10">
        <f>D1085/D1084-1</f>
        <v>0</v>
      </c>
      <c r="E1086" s="10">
        <f>E1085/E1084-1</f>
        <v>0</v>
      </c>
      <c r="F1086" s="10">
        <f>F1085/F1084-1</f>
        <v>0</v>
      </c>
      <c r="G1086" s="10">
        <f>G1085/G1084-1</f>
        <v>0</v>
      </c>
    </row>
    <row r="1087" spans="2:7" x14ac:dyDescent="0.25">
      <c r="C1087" s="4" t="s">
        <v>19</v>
      </c>
      <c r="D1087" s="11">
        <f>ComSens_M</f>
        <v>0.2</v>
      </c>
      <c r="E1087" s="11">
        <f>ComSens_M</f>
        <v>0.2</v>
      </c>
      <c r="F1087" s="11">
        <f>ComSens_M</f>
        <v>0.2</v>
      </c>
      <c r="G1087" s="11">
        <f>ComSens_FC</f>
        <v>0.2</v>
      </c>
    </row>
    <row r="1088" spans="2:7" ht="15" x14ac:dyDescent="0.3">
      <c r="C1088" s="14" t="s">
        <v>8</v>
      </c>
      <c r="D1088" s="14">
        <f>D1086*D1042*D1087</f>
        <v>0</v>
      </c>
      <c r="E1088" s="14">
        <f t="shared" ref="E1088" si="647">E1086*E1042*E1087</f>
        <v>0</v>
      </c>
      <c r="F1088" s="14">
        <f t="shared" ref="F1088" si="648">F1086*F1042*F1087</f>
        <v>0</v>
      </c>
      <c r="G1088" s="14">
        <f t="shared" ref="G1088" si="649">G1086*G1042*G1087</f>
        <v>0</v>
      </c>
    </row>
    <row r="1090" spans="2:7" x14ac:dyDescent="0.25">
      <c r="B1090" s="7" t="s">
        <v>16</v>
      </c>
      <c r="C1090" s="3" t="s">
        <v>51</v>
      </c>
      <c r="D1090">
        <v>10</v>
      </c>
      <c r="E1090">
        <v>10</v>
      </c>
      <c r="F1090">
        <v>10</v>
      </c>
      <c r="G1090">
        <v>45</v>
      </c>
    </row>
    <row r="1091" spans="2:7" x14ac:dyDescent="0.25">
      <c r="C1091" s="6" t="s">
        <v>70</v>
      </c>
      <c r="D1091">
        <v>10</v>
      </c>
      <c r="E1091">
        <v>10</v>
      </c>
      <c r="F1091">
        <v>10</v>
      </c>
      <c r="G1091">
        <v>45</v>
      </c>
    </row>
    <row r="1092" spans="2:7" x14ac:dyDescent="0.25">
      <c r="C1092" s="9" t="s">
        <v>33</v>
      </c>
      <c r="D1092" s="10">
        <f>D1091/D1090-1</f>
        <v>0</v>
      </c>
      <c r="E1092" s="10">
        <f t="shared" ref="E1092" si="650">E1091/E1090-1</f>
        <v>0</v>
      </c>
      <c r="F1092" s="10">
        <f t="shared" ref="F1092" si="651">F1091/F1090-1</f>
        <v>0</v>
      </c>
      <c r="G1092" s="10">
        <f t="shared" ref="G1092" si="652">G1091/G1090-1</f>
        <v>0</v>
      </c>
    </row>
    <row r="1093" spans="2:7" x14ac:dyDescent="0.25">
      <c r="C1093" s="4" t="s">
        <v>17</v>
      </c>
      <c r="D1093" s="11">
        <v>0.1</v>
      </c>
      <c r="E1093" s="11">
        <v>0.1</v>
      </c>
      <c r="F1093" s="11">
        <v>0.1</v>
      </c>
      <c r="G1093" s="11">
        <v>0.1</v>
      </c>
    </row>
    <row r="1094" spans="2:7" ht="15" x14ac:dyDescent="0.3">
      <c r="C1094" s="14" t="s">
        <v>8</v>
      </c>
      <c r="D1094" s="14">
        <f>D1092*D1042*D1093</f>
        <v>0</v>
      </c>
      <c r="E1094" s="14">
        <f t="shared" ref="E1094" si="653">E1092*E1042*E1093</f>
        <v>0</v>
      </c>
      <c r="F1094" s="14">
        <f t="shared" ref="F1094" si="654">F1092*F1042*F1093</f>
        <v>0</v>
      </c>
      <c r="G1094" s="14">
        <f t="shared" ref="G1094" si="655">G1092*G1042*G1093</f>
        <v>0</v>
      </c>
    </row>
    <row r="1096" spans="2:7" x14ac:dyDescent="0.25">
      <c r="B1096" s="7" t="s">
        <v>24</v>
      </c>
      <c r="C1096" s="3" t="s">
        <v>49</v>
      </c>
      <c r="D1096">
        <v>5</v>
      </c>
      <c r="E1096">
        <v>5</v>
      </c>
      <c r="F1096">
        <v>5</v>
      </c>
      <c r="G1096">
        <v>5</v>
      </c>
    </row>
    <row r="1097" spans="2:7" x14ac:dyDescent="0.25">
      <c r="C1097" s="6" t="s">
        <v>50</v>
      </c>
      <c r="D1097" s="1">
        <v>5</v>
      </c>
      <c r="E1097" s="1">
        <v>5</v>
      </c>
      <c r="F1097" s="1">
        <v>5</v>
      </c>
      <c r="G1097" s="1">
        <v>5</v>
      </c>
    </row>
    <row r="1098" spans="2:7" x14ac:dyDescent="0.25">
      <c r="C1098" s="9" t="s">
        <v>34</v>
      </c>
      <c r="D1098" s="10">
        <f>D1097/D1096-1</f>
        <v>0</v>
      </c>
      <c r="E1098" s="10">
        <f t="shared" ref="E1098" si="656">E1097/E1096-1</f>
        <v>0</v>
      </c>
      <c r="F1098" s="10">
        <f t="shared" ref="F1098" si="657">F1097/F1096-1</f>
        <v>0</v>
      </c>
      <c r="G1098" s="10">
        <f t="shared" ref="G1098" si="658">G1097/G1096-1</f>
        <v>0</v>
      </c>
    </row>
    <row r="1099" spans="2:7" x14ac:dyDescent="0.25">
      <c r="C1099" s="4" t="s">
        <v>35</v>
      </c>
      <c r="D1099" s="11">
        <f>CmpSens_M</f>
        <v>-0.5</v>
      </c>
      <c r="E1099" s="11">
        <f>CmpSens_M</f>
        <v>-0.5</v>
      </c>
      <c r="F1099" s="11">
        <f>CmpSens_M</f>
        <v>-0.5</v>
      </c>
      <c r="G1099" s="11">
        <f>CmpSens_FC</f>
        <v>-0.5</v>
      </c>
    </row>
    <row r="1100" spans="2:7" ht="15" x14ac:dyDescent="0.3">
      <c r="C1100" s="14" t="s">
        <v>8</v>
      </c>
      <c r="D1100" s="14">
        <f>D1098*D1042*D1099</f>
        <v>0</v>
      </c>
      <c r="E1100" s="14">
        <f t="shared" ref="E1100" si="659">E1098*E1042*E1099</f>
        <v>0</v>
      </c>
      <c r="F1100" s="14">
        <f t="shared" ref="F1100" si="660">F1098*F1042*F1099</f>
        <v>0</v>
      </c>
      <c r="G1100" s="14">
        <f t="shared" ref="G1100" si="661">G1098*G1042*G1099</f>
        <v>0</v>
      </c>
    </row>
    <row r="1102" spans="2:7" x14ac:dyDescent="0.25">
      <c r="B1102" s="7" t="s">
        <v>30</v>
      </c>
      <c r="C1102" s="6" t="s">
        <v>36</v>
      </c>
      <c r="D1102" s="1" t="s">
        <v>43</v>
      </c>
    </row>
    <row r="1103" spans="2:7" x14ac:dyDescent="0.25">
      <c r="C1103" s="4" t="s">
        <v>32</v>
      </c>
      <c r="D1103" s="11">
        <f>NewSens_M</f>
        <v>7.0000000000000007E-2</v>
      </c>
      <c r="E1103" s="11">
        <f>NewSens_M</f>
        <v>7.0000000000000007E-2</v>
      </c>
      <c r="F1103" s="11">
        <f>NewSens_M</f>
        <v>7.0000000000000007E-2</v>
      </c>
      <c r="G1103" s="11">
        <f>NewSens_FC</f>
        <v>7.0000000000000007E-2</v>
      </c>
    </row>
    <row r="1104" spans="2:7" ht="15" x14ac:dyDescent="0.3">
      <c r="C1104" s="14" t="s">
        <v>8</v>
      </c>
      <c r="D1104" s="14">
        <f>IF($D1102="y",D1042*NewSens_M,0)</f>
        <v>0</v>
      </c>
      <c r="E1104" s="14">
        <f>IF($D1102="y",E1042*NewSens_M,0)</f>
        <v>0</v>
      </c>
      <c r="F1104" s="14">
        <f>IF($D1102="y",F1042*NewSens_M,0)</f>
        <v>0</v>
      </c>
      <c r="G1104" s="14">
        <f>IF($D1102="y",G1042*NewSens_M,0)</f>
        <v>0</v>
      </c>
    </row>
    <row r="1106" spans="2:7" x14ac:dyDescent="0.25">
      <c r="B1106" s="7" t="s">
        <v>42</v>
      </c>
      <c r="C1106" s="3" t="s">
        <v>38</v>
      </c>
      <c r="D1106">
        <v>2</v>
      </c>
      <c r="E1106">
        <v>2</v>
      </c>
      <c r="F1106">
        <v>2</v>
      </c>
      <c r="G1106">
        <v>2</v>
      </c>
    </row>
    <row r="1107" spans="2:7" x14ac:dyDescent="0.25">
      <c r="B1107" s="7"/>
      <c r="C1107" s="3" t="s">
        <v>37</v>
      </c>
      <c r="D1107">
        <v>2</v>
      </c>
      <c r="E1107">
        <v>2</v>
      </c>
      <c r="F1107">
        <v>2</v>
      </c>
      <c r="G1107">
        <v>2</v>
      </c>
    </row>
    <row r="1108" spans="2:7" x14ac:dyDescent="0.25">
      <c r="C1108" s="6" t="s">
        <v>39</v>
      </c>
      <c r="D1108" s="1">
        <v>2</v>
      </c>
      <c r="E1108" s="1">
        <v>2</v>
      </c>
      <c r="F1108" s="1">
        <v>2</v>
      </c>
      <c r="G1108" s="1">
        <v>2</v>
      </c>
    </row>
    <row r="1109" spans="2:7" x14ac:dyDescent="0.25">
      <c r="C1109" s="6" t="s">
        <v>40</v>
      </c>
      <c r="D1109" s="1">
        <v>2</v>
      </c>
      <c r="E1109" s="1">
        <v>2</v>
      </c>
      <c r="F1109" s="1">
        <v>2</v>
      </c>
      <c r="G1109" s="1">
        <v>2</v>
      </c>
    </row>
    <row r="1110" spans="2:7" x14ac:dyDescent="0.25">
      <c r="C1110" s="9" t="s">
        <v>41</v>
      </c>
      <c r="D1110" s="13">
        <f>SUM(D1108:D1109)-SUM(D1106:D1107)</f>
        <v>0</v>
      </c>
      <c r="E1110" s="13">
        <f t="shared" ref="E1110" si="662">SUM(E1108:E1109)-SUM(E1106:E1107)</f>
        <v>0</v>
      </c>
      <c r="F1110" s="13">
        <f t="shared" ref="F1110" si="663">SUM(F1108:F1109)-SUM(F1106:F1107)</f>
        <v>0</v>
      </c>
      <c r="G1110" s="13">
        <f t="shared" ref="G1110" si="664">SUM(G1108:G1109)-SUM(G1106:G1107)</f>
        <v>0</v>
      </c>
    </row>
    <row r="1111" spans="2:7" x14ac:dyDescent="0.25">
      <c r="C1111" s="4" t="s">
        <v>17</v>
      </c>
      <c r="D1111" s="11">
        <f>ChgSens_M</f>
        <v>0.1</v>
      </c>
      <c r="E1111" s="11">
        <f>ChgSens_M</f>
        <v>0.1</v>
      </c>
      <c r="F1111" s="11">
        <f>ChgSens_M</f>
        <v>0.1</v>
      </c>
      <c r="G1111" s="11">
        <f>ChgSens_FC</f>
        <v>0.1</v>
      </c>
    </row>
    <row r="1112" spans="2:7" ht="15" x14ac:dyDescent="0.3">
      <c r="C1112" s="14" t="s">
        <v>8</v>
      </c>
      <c r="D1112" s="14">
        <f>IF($D1102="y",D1110*D1042*D1111,0)</f>
        <v>0</v>
      </c>
      <c r="E1112" s="14">
        <f t="shared" ref="E1112" si="665">IF($D1102="y",E1110*E1042*E1111,0)</f>
        <v>0</v>
      </c>
      <c r="F1112" s="14">
        <f t="shared" ref="F1112" si="666">IF($D1102="y",F1110*F1042*F1111,0)</f>
        <v>0</v>
      </c>
      <c r="G1112" s="14">
        <f t="shared" ref="G1112" si="667">IF($D1102="y",G1110*G1042*G1111,0)</f>
        <v>0</v>
      </c>
    </row>
    <row r="1115" spans="2:7" ht="15" x14ac:dyDescent="0.3">
      <c r="C1115" s="14" t="s">
        <v>44</v>
      </c>
      <c r="D1115" s="14">
        <f>ROUND(D1112+D1104+D1100+D1094+D1088+D1080+D1072+D1064+D1056+D1052,0)</f>
        <v>8</v>
      </c>
      <c r="E1115" s="14">
        <f t="shared" ref="E1115:G1115" si="668">ROUND(E1112+E1104+E1100+E1094+E1088+E1080+E1072+E1064+E1056+E1052,0)</f>
        <v>8</v>
      </c>
      <c r="F1115" s="14">
        <f t="shared" si="668"/>
        <v>8</v>
      </c>
      <c r="G1115" s="14">
        <f t="shared" si="668"/>
        <v>4</v>
      </c>
    </row>
    <row r="1117" spans="2:7" x14ac:dyDescent="0.25">
      <c r="C1117" s="15" t="str">
        <f>A1041&amp;" FORECAST"</f>
        <v>6-2 FORECAST</v>
      </c>
      <c r="D1117" s="15">
        <f>D1115+D1042</f>
        <v>87</v>
      </c>
      <c r="E1117" s="15">
        <f t="shared" ref="E1117:G1117" si="669">E1115+E1042</f>
        <v>87</v>
      </c>
      <c r="F1117" s="15">
        <f t="shared" si="669"/>
        <v>87</v>
      </c>
      <c r="G1117" s="15">
        <f t="shared" si="669"/>
        <v>44</v>
      </c>
    </row>
    <row r="1121" spans="1:7" x14ac:dyDescent="0.25">
      <c r="A1121" s="2" t="s">
        <v>83</v>
      </c>
      <c r="D1121" s="3" t="s">
        <v>2</v>
      </c>
      <c r="E1121" s="3" t="s">
        <v>3</v>
      </c>
      <c r="F1121" s="3" t="s">
        <v>4</v>
      </c>
      <c r="G1121" s="3" t="s">
        <v>5</v>
      </c>
    </row>
    <row r="1122" spans="1:7" x14ac:dyDescent="0.25">
      <c r="C1122" s="3" t="s">
        <v>1</v>
      </c>
      <c r="D1122" s="3">
        <f>D1117</f>
        <v>87</v>
      </c>
      <c r="E1122" s="3">
        <f t="shared" ref="E1122:G1122" si="670">E1117</f>
        <v>87</v>
      </c>
      <c r="F1122" s="3">
        <f t="shared" si="670"/>
        <v>87</v>
      </c>
      <c r="G1122" s="3">
        <f t="shared" si="670"/>
        <v>44</v>
      </c>
    </row>
    <row r="1124" spans="1:7" x14ac:dyDescent="0.25">
      <c r="C1124" s="3" t="s">
        <v>62</v>
      </c>
      <c r="D1124">
        <v>100</v>
      </c>
      <c r="E1124">
        <v>100</v>
      </c>
      <c r="F1124">
        <v>100</v>
      </c>
      <c r="G1124">
        <v>100</v>
      </c>
    </row>
    <row r="1125" spans="1:7" x14ac:dyDescent="0.25">
      <c r="C1125" s="3" t="s">
        <v>63</v>
      </c>
      <c r="D1125" s="1">
        <v>100</v>
      </c>
      <c r="E1125" s="1">
        <v>100</v>
      </c>
      <c r="F1125" s="1">
        <v>100</v>
      </c>
      <c r="G1125" s="1">
        <v>100</v>
      </c>
    </row>
    <row r="1129" spans="1:7" x14ac:dyDescent="0.25">
      <c r="B1129" s="7" t="s">
        <v>6</v>
      </c>
      <c r="C1129" s="3" t="s">
        <v>54</v>
      </c>
      <c r="D1129">
        <v>100</v>
      </c>
      <c r="E1129">
        <v>100</v>
      </c>
      <c r="F1129">
        <v>100</v>
      </c>
      <c r="G1129">
        <v>100</v>
      </c>
    </row>
    <row r="1130" spans="1:7" x14ac:dyDescent="0.25">
      <c r="C1130" s="3" t="s">
        <v>64</v>
      </c>
      <c r="D1130">
        <v>100</v>
      </c>
      <c r="E1130">
        <v>100</v>
      </c>
      <c r="F1130">
        <v>100</v>
      </c>
      <c r="G1130">
        <v>100</v>
      </c>
    </row>
    <row r="1131" spans="1:7" x14ac:dyDescent="0.25">
      <c r="C1131" s="4" t="s">
        <v>7</v>
      </c>
      <c r="D1131" s="5">
        <f>D1130/D1129-1</f>
        <v>0</v>
      </c>
      <c r="E1131" s="5">
        <f>E1130/E1129-1</f>
        <v>0</v>
      </c>
      <c r="F1131" s="5">
        <f>F1130/F1129-1</f>
        <v>0</v>
      </c>
      <c r="G1131" s="5">
        <f>G1130/G1129-1</f>
        <v>0</v>
      </c>
    </row>
    <row r="1132" spans="1:7" ht="15" x14ac:dyDescent="0.3">
      <c r="C1132" s="14" t="s">
        <v>8</v>
      </c>
      <c r="D1132" s="14">
        <f>D1131*D1122</f>
        <v>0</v>
      </c>
      <c r="E1132" s="14">
        <f t="shared" ref="E1132" si="671">E1131*E1122</f>
        <v>0</v>
      </c>
      <c r="F1132" s="14">
        <f t="shared" ref="F1132" si="672">F1131*F1122</f>
        <v>0</v>
      </c>
      <c r="G1132" s="14">
        <f t="shared" ref="G1132" si="673">G1131*G1122</f>
        <v>0</v>
      </c>
    </row>
    <row r="1134" spans="1:7" x14ac:dyDescent="0.25">
      <c r="B1134" s="7" t="s">
        <v>25</v>
      </c>
      <c r="C1134" s="3" t="s">
        <v>26</v>
      </c>
      <c r="D1134" s="1">
        <f>D1054+1</f>
        <v>23</v>
      </c>
    </row>
    <row r="1135" spans="1:7" x14ac:dyDescent="0.25">
      <c r="B1135" s="7"/>
      <c r="C1135" s="4" t="s">
        <v>27</v>
      </c>
      <c r="D1135" s="4">
        <f>seasonal_adjustment($D1134)</f>
        <v>-9.9009900990098987E-2</v>
      </c>
      <c r="E1135" s="4">
        <f t="shared" ref="E1135" si="674">seasonal_adjustment($D1134)</f>
        <v>-9.9009900990098987E-2</v>
      </c>
      <c r="F1135" s="4">
        <f t="shared" ref="F1135" si="675">seasonal_adjustment($D1134)</f>
        <v>-9.9009900990098987E-2</v>
      </c>
      <c r="G1135" s="4">
        <f t="shared" ref="G1135" si="676">seasonal_adjustment($D1134)</f>
        <v>-9.9009900990098987E-2</v>
      </c>
    </row>
    <row r="1136" spans="1:7" ht="15" x14ac:dyDescent="0.3">
      <c r="C1136" s="14" t="s">
        <v>8</v>
      </c>
      <c r="D1136" s="14">
        <f>D1135*D1122</f>
        <v>-8.6138613861386126</v>
      </c>
      <c r="E1136" s="14">
        <f t="shared" ref="E1136" si="677">E1135*E1122</f>
        <v>-8.6138613861386126</v>
      </c>
      <c r="F1136" s="14">
        <f t="shared" ref="F1136" si="678">F1135*F1122</f>
        <v>-8.6138613861386126</v>
      </c>
      <c r="G1136" s="14">
        <f t="shared" ref="G1136" si="679">G1135*G1122</f>
        <v>-4.356435643564355</v>
      </c>
    </row>
    <row r="1138" spans="2:7" x14ac:dyDescent="0.25">
      <c r="B1138" s="7" t="s">
        <v>9</v>
      </c>
      <c r="C1138" s="3" t="s">
        <v>55</v>
      </c>
      <c r="D1138">
        <v>10</v>
      </c>
      <c r="E1138">
        <v>10</v>
      </c>
      <c r="F1138">
        <v>10</v>
      </c>
      <c r="G1138">
        <v>75</v>
      </c>
    </row>
    <row r="1139" spans="2:7" x14ac:dyDescent="0.25">
      <c r="C1139" s="6" t="s">
        <v>65</v>
      </c>
      <c r="D1139" s="1">
        <v>10</v>
      </c>
      <c r="E1139" s="1">
        <v>10</v>
      </c>
      <c r="F1139" s="1">
        <v>10</v>
      </c>
      <c r="G1139" s="1">
        <v>75</v>
      </c>
    </row>
    <row r="1140" spans="2:7" x14ac:dyDescent="0.25">
      <c r="C1140" s="3" t="s">
        <v>56</v>
      </c>
      <c r="D1140" s="3">
        <f>D1138/D1124*100</f>
        <v>10</v>
      </c>
      <c r="E1140" s="3">
        <f t="shared" ref="E1140:G1140" si="680">E1138/E1124*100</f>
        <v>10</v>
      </c>
      <c r="F1140" s="3">
        <f t="shared" si="680"/>
        <v>10</v>
      </c>
      <c r="G1140" s="3">
        <f t="shared" si="680"/>
        <v>75</v>
      </c>
    </row>
    <row r="1141" spans="2:7" x14ac:dyDescent="0.25">
      <c r="C1141" s="8" t="s">
        <v>66</v>
      </c>
      <c r="D1141" s="3">
        <f>D1139/D1125*100</f>
        <v>10</v>
      </c>
      <c r="E1141" s="3">
        <f t="shared" ref="E1141:G1141" si="681">E1139/E1125*100</f>
        <v>10</v>
      </c>
      <c r="F1141" s="3">
        <f t="shared" si="681"/>
        <v>10</v>
      </c>
      <c r="G1141" s="3">
        <f t="shared" si="681"/>
        <v>75</v>
      </c>
    </row>
    <row r="1142" spans="2:7" x14ac:dyDescent="0.25">
      <c r="C1142" s="9" t="s">
        <v>57</v>
      </c>
      <c r="D1142" s="10">
        <f>D1141/D1140-1</f>
        <v>0</v>
      </c>
      <c r="E1142" s="10">
        <f>E1141/E1140-1</f>
        <v>0</v>
      </c>
      <c r="F1142" s="10">
        <f>F1141/F1140-1</f>
        <v>0</v>
      </c>
      <c r="G1142" s="10">
        <f>G1141/G1140-1</f>
        <v>0</v>
      </c>
    </row>
    <row r="1143" spans="2:7" x14ac:dyDescent="0.25">
      <c r="C1143" s="4" t="s">
        <v>11</v>
      </c>
      <c r="D1143" s="11">
        <f>PE_M</f>
        <v>-1.5</v>
      </c>
      <c r="E1143" s="11">
        <f>PE_M</f>
        <v>-1.5</v>
      </c>
      <c r="F1143" s="11">
        <f>PE_M</f>
        <v>-1.5</v>
      </c>
      <c r="G1143" s="11">
        <f>PE_FC</f>
        <v>-1.5</v>
      </c>
    </row>
    <row r="1144" spans="2:7" ht="15" x14ac:dyDescent="0.3">
      <c r="C1144" s="14" t="s">
        <v>8</v>
      </c>
      <c r="D1144" s="14">
        <f>D1142*D1122*D1143</f>
        <v>0</v>
      </c>
      <c r="E1144" s="14">
        <f t="shared" ref="E1144" si="682">E1142*E1122*E1143</f>
        <v>0</v>
      </c>
      <c r="F1144" s="14">
        <f t="shared" ref="F1144" si="683">F1142*F1122*F1143</f>
        <v>0</v>
      </c>
      <c r="G1144" s="14">
        <f t="shared" ref="G1144" si="684">G1142*G1122*G1143</f>
        <v>0</v>
      </c>
    </row>
    <row r="1146" spans="2:7" x14ac:dyDescent="0.25">
      <c r="B1146" s="7" t="s">
        <v>10</v>
      </c>
      <c r="C1146" s="3" t="s">
        <v>58</v>
      </c>
      <c r="D1146">
        <v>46</v>
      </c>
      <c r="E1146">
        <v>40</v>
      </c>
      <c r="F1146">
        <v>40</v>
      </c>
      <c r="G1146">
        <v>105</v>
      </c>
    </row>
    <row r="1147" spans="2:7" x14ac:dyDescent="0.25">
      <c r="C1147" s="6" t="s">
        <v>71</v>
      </c>
      <c r="D1147" s="1">
        <v>46</v>
      </c>
      <c r="E1147" s="1">
        <v>40</v>
      </c>
      <c r="F1147" s="1">
        <v>40</v>
      </c>
      <c r="G1147" s="1">
        <v>105</v>
      </c>
    </row>
    <row r="1148" spans="2:7" x14ac:dyDescent="0.25">
      <c r="C1148" s="3" t="s">
        <v>59</v>
      </c>
      <c r="D1148" s="3">
        <f>D1146/D1124*100</f>
        <v>46</v>
      </c>
      <c r="E1148" s="3">
        <f t="shared" ref="E1148:G1148" si="685">E1146/E1124*100</f>
        <v>40</v>
      </c>
      <c r="F1148" s="3">
        <f t="shared" si="685"/>
        <v>40</v>
      </c>
      <c r="G1148" s="3">
        <f t="shared" si="685"/>
        <v>105</v>
      </c>
    </row>
    <row r="1149" spans="2:7" x14ac:dyDescent="0.25">
      <c r="C1149" s="8" t="s">
        <v>67</v>
      </c>
      <c r="D1149" s="3">
        <f>D1147/D1125*100</f>
        <v>46</v>
      </c>
      <c r="E1149" s="3">
        <f t="shared" ref="E1149:G1149" si="686">E1147/E1125*100</f>
        <v>40</v>
      </c>
      <c r="F1149" s="3">
        <f t="shared" si="686"/>
        <v>40</v>
      </c>
      <c r="G1149" s="3">
        <f t="shared" si="686"/>
        <v>105</v>
      </c>
    </row>
    <row r="1150" spans="2:7" x14ac:dyDescent="0.25">
      <c r="C1150" s="9" t="s">
        <v>14</v>
      </c>
      <c r="D1150" s="10">
        <f>D1149/D1148-1</f>
        <v>0</v>
      </c>
      <c r="E1150" s="10">
        <f>E1149/E1148-1</f>
        <v>0</v>
      </c>
      <c r="F1150" s="10">
        <f>F1149/F1148-1</f>
        <v>0</v>
      </c>
      <c r="G1150" s="10">
        <f>G1149/G1148-1</f>
        <v>0</v>
      </c>
    </row>
    <row r="1151" spans="2:7" x14ac:dyDescent="0.25">
      <c r="C1151" s="4" t="s">
        <v>12</v>
      </c>
      <c r="D1151" s="11">
        <f>AdSens_M</f>
        <v>0.2</v>
      </c>
      <c r="E1151" s="11">
        <f>AdSens_M</f>
        <v>0.2</v>
      </c>
      <c r="F1151" s="11">
        <f>AdSens_M</f>
        <v>0.2</v>
      </c>
      <c r="G1151" s="11">
        <f>AdSens_FC</f>
        <v>0.2</v>
      </c>
    </row>
    <row r="1152" spans="2:7" ht="15" x14ac:dyDescent="0.3">
      <c r="C1152" s="14" t="s">
        <v>8</v>
      </c>
      <c r="D1152" s="14">
        <f>D1150*D1122*D1151</f>
        <v>0</v>
      </c>
      <c r="E1152" s="14">
        <f t="shared" ref="E1152" si="687">E1150*E1122*E1151</f>
        <v>0</v>
      </c>
      <c r="F1152" s="14">
        <f t="shared" ref="F1152" si="688">F1150*F1122*F1151</f>
        <v>0</v>
      </c>
      <c r="G1152" s="14">
        <f t="shared" ref="G1152" si="689">G1150*G1122*G1151</f>
        <v>0</v>
      </c>
    </row>
    <row r="1154" spans="2:7" x14ac:dyDescent="0.25">
      <c r="B1154" s="7" t="s">
        <v>13</v>
      </c>
      <c r="C1154" s="3" t="s">
        <v>53</v>
      </c>
      <c r="D1154">
        <v>3000</v>
      </c>
      <c r="E1154">
        <v>3000</v>
      </c>
      <c r="F1154">
        <v>3000</v>
      </c>
      <c r="G1154">
        <v>8941</v>
      </c>
    </row>
    <row r="1155" spans="2:7" x14ac:dyDescent="0.25">
      <c r="C1155" s="6" t="s">
        <v>72</v>
      </c>
      <c r="D1155" s="1">
        <v>3000</v>
      </c>
      <c r="E1155" s="1">
        <v>3000</v>
      </c>
      <c r="F1155" s="1">
        <v>3000</v>
      </c>
      <c r="G1155" s="1">
        <v>8941</v>
      </c>
    </row>
    <row r="1156" spans="2:7" x14ac:dyDescent="0.25">
      <c r="C1156" s="3" t="s">
        <v>60</v>
      </c>
      <c r="D1156" s="3">
        <f>D1154/D1124*100</f>
        <v>3000</v>
      </c>
      <c r="E1156" s="3">
        <f t="shared" ref="E1156:G1156" si="690">E1154/E1124*100</f>
        <v>3000</v>
      </c>
      <c r="F1156" s="3">
        <f t="shared" si="690"/>
        <v>3000</v>
      </c>
      <c r="G1156" s="3">
        <f t="shared" si="690"/>
        <v>8941</v>
      </c>
    </row>
    <row r="1157" spans="2:7" x14ac:dyDescent="0.25">
      <c r="C1157" s="8" t="s">
        <v>68</v>
      </c>
      <c r="D1157" s="3">
        <f>D1155/D1125*100</f>
        <v>3000</v>
      </c>
      <c r="E1157" s="3">
        <f t="shared" ref="E1157:G1157" si="691">E1155/E1125*100</f>
        <v>3000</v>
      </c>
      <c r="F1157" s="3">
        <f t="shared" si="691"/>
        <v>3000</v>
      </c>
      <c r="G1157" s="3">
        <f t="shared" si="691"/>
        <v>8941</v>
      </c>
    </row>
    <row r="1158" spans="2:7" x14ac:dyDescent="0.25">
      <c r="C1158" s="9" t="s">
        <v>28</v>
      </c>
      <c r="D1158" s="10">
        <f>D1157/D1156-1</f>
        <v>0</v>
      </c>
      <c r="E1158" s="10">
        <f>E1157/E1156-1</f>
        <v>0</v>
      </c>
      <c r="F1158" s="10">
        <f>F1157/F1156-1</f>
        <v>0</v>
      </c>
      <c r="G1158" s="10">
        <f>G1157/G1156-1</f>
        <v>0</v>
      </c>
    </row>
    <row r="1159" spans="2:7" x14ac:dyDescent="0.25">
      <c r="C1159" s="4" t="s">
        <v>18</v>
      </c>
      <c r="D1159" s="11">
        <f>AdSens_M</f>
        <v>0.2</v>
      </c>
      <c r="E1159" s="11">
        <f>AdSens_M</f>
        <v>0.2</v>
      </c>
      <c r="F1159" s="11">
        <f>AdSens_M</f>
        <v>0.2</v>
      </c>
      <c r="G1159" s="11">
        <f>AdSens_FC</f>
        <v>0.2</v>
      </c>
    </row>
    <row r="1160" spans="2:7" ht="15" x14ac:dyDescent="0.3">
      <c r="C1160" s="14" t="s">
        <v>8</v>
      </c>
      <c r="D1160" s="14">
        <f>D1158*D1122*D1159</f>
        <v>0</v>
      </c>
      <c r="E1160" s="14">
        <f t="shared" ref="E1160" si="692">E1158*E1122*E1159</f>
        <v>0</v>
      </c>
      <c r="F1160" s="14">
        <f t="shared" ref="F1160" si="693">F1158*F1122*F1159</f>
        <v>0</v>
      </c>
      <c r="G1160" s="14">
        <f t="shared" ref="G1160" si="694">G1158*G1122*G1159</f>
        <v>0</v>
      </c>
    </row>
    <row r="1162" spans="2:7" x14ac:dyDescent="0.25">
      <c r="B1162" s="7" t="s">
        <v>15</v>
      </c>
      <c r="C1162" s="3" t="s">
        <v>52</v>
      </c>
      <c r="D1162">
        <v>20</v>
      </c>
      <c r="E1162">
        <v>20</v>
      </c>
      <c r="F1162">
        <v>20</v>
      </c>
      <c r="G1162">
        <v>60</v>
      </c>
    </row>
    <row r="1163" spans="2:7" x14ac:dyDescent="0.25">
      <c r="C1163" s="6" t="s">
        <v>73</v>
      </c>
      <c r="D1163" s="1">
        <v>20</v>
      </c>
      <c r="E1163" s="1">
        <v>20</v>
      </c>
      <c r="F1163" s="1">
        <v>20</v>
      </c>
      <c r="G1163" s="1">
        <v>60</v>
      </c>
    </row>
    <row r="1164" spans="2:7" x14ac:dyDescent="0.25">
      <c r="C1164" s="3" t="s">
        <v>61</v>
      </c>
      <c r="D1164" s="3">
        <f>D1162/D1124*100</f>
        <v>20</v>
      </c>
      <c r="E1164" s="3">
        <f t="shared" ref="E1164:G1164" si="695">E1162/E1124*100</f>
        <v>20</v>
      </c>
      <c r="F1164" s="3">
        <f t="shared" si="695"/>
        <v>20</v>
      </c>
      <c r="G1164" s="3">
        <f t="shared" si="695"/>
        <v>60</v>
      </c>
    </row>
    <row r="1165" spans="2:7" x14ac:dyDescent="0.25">
      <c r="C1165" s="8" t="s">
        <v>69</v>
      </c>
      <c r="D1165" s="3">
        <f>D1163/D1125*100</f>
        <v>20</v>
      </c>
      <c r="E1165" s="3">
        <f t="shared" ref="E1165:G1165" si="696">E1163/E1125*100</f>
        <v>20</v>
      </c>
      <c r="F1165" s="3">
        <f t="shared" si="696"/>
        <v>20</v>
      </c>
      <c r="G1165" s="3">
        <f t="shared" si="696"/>
        <v>60</v>
      </c>
    </row>
    <row r="1166" spans="2:7" x14ac:dyDescent="0.25">
      <c r="C1166" s="9" t="s">
        <v>29</v>
      </c>
      <c r="D1166" s="10">
        <f>D1165/D1164-1</f>
        <v>0</v>
      </c>
      <c r="E1166" s="10">
        <f>E1165/E1164-1</f>
        <v>0</v>
      </c>
      <c r="F1166" s="10">
        <f>F1165/F1164-1</f>
        <v>0</v>
      </c>
      <c r="G1166" s="10">
        <f>G1165/G1164-1</f>
        <v>0</v>
      </c>
    </row>
    <row r="1167" spans="2:7" x14ac:dyDescent="0.25">
      <c r="C1167" s="4" t="s">
        <v>19</v>
      </c>
      <c r="D1167" s="11">
        <f>ComSens_M</f>
        <v>0.2</v>
      </c>
      <c r="E1167" s="11">
        <f>ComSens_M</f>
        <v>0.2</v>
      </c>
      <c r="F1167" s="11">
        <f>ComSens_M</f>
        <v>0.2</v>
      </c>
      <c r="G1167" s="11">
        <f>ComSens_FC</f>
        <v>0.2</v>
      </c>
    </row>
    <row r="1168" spans="2:7" ht="15" x14ac:dyDescent="0.3">
      <c r="C1168" s="14" t="s">
        <v>8</v>
      </c>
      <c r="D1168" s="14">
        <f>D1166*D1122*D1167</f>
        <v>0</v>
      </c>
      <c r="E1168" s="14">
        <f t="shared" ref="E1168" si="697">E1166*E1122*E1167</f>
        <v>0</v>
      </c>
      <c r="F1168" s="14">
        <f t="shared" ref="F1168" si="698">F1166*F1122*F1167</f>
        <v>0</v>
      </c>
      <c r="G1168" s="14">
        <f t="shared" ref="G1168" si="699">G1166*G1122*G1167</f>
        <v>0</v>
      </c>
    </row>
    <row r="1170" spans="2:7" x14ac:dyDescent="0.25">
      <c r="B1170" s="7" t="s">
        <v>16</v>
      </c>
      <c r="C1170" s="3" t="s">
        <v>51</v>
      </c>
      <c r="D1170">
        <v>10</v>
      </c>
      <c r="E1170">
        <v>10</v>
      </c>
      <c r="F1170">
        <v>10</v>
      </c>
      <c r="G1170">
        <v>45</v>
      </c>
    </row>
    <row r="1171" spans="2:7" x14ac:dyDescent="0.25">
      <c r="C1171" s="6" t="s">
        <v>70</v>
      </c>
      <c r="D1171">
        <v>10</v>
      </c>
      <c r="E1171">
        <v>10</v>
      </c>
      <c r="F1171">
        <v>10</v>
      </c>
      <c r="G1171">
        <v>45</v>
      </c>
    </row>
    <row r="1172" spans="2:7" x14ac:dyDescent="0.25">
      <c r="C1172" s="9" t="s">
        <v>33</v>
      </c>
      <c r="D1172" s="10">
        <f>D1171/D1170-1</f>
        <v>0</v>
      </c>
      <c r="E1172" s="10">
        <f t="shared" ref="E1172" si="700">E1171/E1170-1</f>
        <v>0</v>
      </c>
      <c r="F1172" s="10">
        <f t="shared" ref="F1172" si="701">F1171/F1170-1</f>
        <v>0</v>
      </c>
      <c r="G1172" s="10">
        <f t="shared" ref="G1172" si="702">G1171/G1170-1</f>
        <v>0</v>
      </c>
    </row>
    <row r="1173" spans="2:7" x14ac:dyDescent="0.25">
      <c r="C1173" s="4" t="s">
        <v>17</v>
      </c>
      <c r="D1173" s="11">
        <v>0.1</v>
      </c>
      <c r="E1173" s="11">
        <v>0.1</v>
      </c>
      <c r="F1173" s="11">
        <v>0.1</v>
      </c>
      <c r="G1173" s="11">
        <v>0.1</v>
      </c>
    </row>
    <row r="1174" spans="2:7" ht="15" x14ac:dyDescent="0.3">
      <c r="C1174" s="14" t="s">
        <v>8</v>
      </c>
      <c r="D1174" s="14">
        <f>D1172*D1122*D1173</f>
        <v>0</v>
      </c>
      <c r="E1174" s="14">
        <f t="shared" ref="E1174" si="703">E1172*E1122*E1173</f>
        <v>0</v>
      </c>
      <c r="F1174" s="14">
        <f t="shared" ref="F1174" si="704">F1172*F1122*F1173</f>
        <v>0</v>
      </c>
      <c r="G1174" s="14">
        <f t="shared" ref="G1174" si="705">G1172*G1122*G1173</f>
        <v>0</v>
      </c>
    </row>
    <row r="1176" spans="2:7" x14ac:dyDescent="0.25">
      <c r="B1176" s="7" t="s">
        <v>24</v>
      </c>
      <c r="C1176" s="3" t="s">
        <v>49</v>
      </c>
      <c r="D1176">
        <v>5</v>
      </c>
      <c r="E1176">
        <v>5</v>
      </c>
      <c r="F1176">
        <v>5</v>
      </c>
      <c r="G1176">
        <v>5</v>
      </c>
    </row>
    <row r="1177" spans="2:7" x14ac:dyDescent="0.25">
      <c r="C1177" s="6" t="s">
        <v>50</v>
      </c>
      <c r="D1177" s="1">
        <v>5</v>
      </c>
      <c r="E1177" s="1">
        <v>5</v>
      </c>
      <c r="F1177" s="1">
        <v>5</v>
      </c>
      <c r="G1177" s="1">
        <v>5</v>
      </c>
    </row>
    <row r="1178" spans="2:7" x14ac:dyDescent="0.25">
      <c r="C1178" s="9" t="s">
        <v>34</v>
      </c>
      <c r="D1178" s="10">
        <f>D1177/D1176-1</f>
        <v>0</v>
      </c>
      <c r="E1178" s="10">
        <f t="shared" ref="E1178" si="706">E1177/E1176-1</f>
        <v>0</v>
      </c>
      <c r="F1178" s="10">
        <f t="shared" ref="F1178" si="707">F1177/F1176-1</f>
        <v>0</v>
      </c>
      <c r="G1178" s="10">
        <f t="shared" ref="G1178" si="708">G1177/G1176-1</f>
        <v>0</v>
      </c>
    </row>
    <row r="1179" spans="2:7" x14ac:dyDescent="0.25">
      <c r="C1179" s="4" t="s">
        <v>35</v>
      </c>
      <c r="D1179" s="11">
        <f>CmpSens_M</f>
        <v>-0.5</v>
      </c>
      <c r="E1179" s="11">
        <f>CmpSens_M</f>
        <v>-0.5</v>
      </c>
      <c r="F1179" s="11">
        <f>CmpSens_M</f>
        <v>-0.5</v>
      </c>
      <c r="G1179" s="11">
        <f>CmpSens_FC</f>
        <v>-0.5</v>
      </c>
    </row>
    <row r="1180" spans="2:7" ht="15" x14ac:dyDescent="0.3">
      <c r="C1180" s="14" t="s">
        <v>8</v>
      </c>
      <c r="D1180" s="14">
        <f>D1178*D1122*D1179</f>
        <v>0</v>
      </c>
      <c r="E1180" s="14">
        <f t="shared" ref="E1180" si="709">E1178*E1122*E1179</f>
        <v>0</v>
      </c>
      <c r="F1180" s="14">
        <f t="shared" ref="F1180" si="710">F1178*F1122*F1179</f>
        <v>0</v>
      </c>
      <c r="G1180" s="14">
        <f t="shared" ref="G1180" si="711">G1178*G1122*G1179</f>
        <v>0</v>
      </c>
    </row>
    <row r="1182" spans="2:7" x14ac:dyDescent="0.25">
      <c r="B1182" s="7" t="s">
        <v>30</v>
      </c>
      <c r="C1182" s="6" t="s">
        <v>36</v>
      </c>
      <c r="D1182" s="1" t="s">
        <v>43</v>
      </c>
    </row>
    <row r="1183" spans="2:7" x14ac:dyDescent="0.25">
      <c r="C1183" s="4" t="s">
        <v>32</v>
      </c>
      <c r="D1183" s="11">
        <f>NewSens_M</f>
        <v>7.0000000000000007E-2</v>
      </c>
      <c r="E1183" s="11">
        <f>NewSens_M</f>
        <v>7.0000000000000007E-2</v>
      </c>
      <c r="F1183" s="11">
        <f>NewSens_M</f>
        <v>7.0000000000000007E-2</v>
      </c>
      <c r="G1183" s="11">
        <f>NewSens_FC</f>
        <v>7.0000000000000007E-2</v>
      </c>
    </row>
    <row r="1184" spans="2:7" ht="15" x14ac:dyDescent="0.3">
      <c r="C1184" s="14" t="s">
        <v>8</v>
      </c>
      <c r="D1184" s="14">
        <f>IF($D1182="y",D1122*NewSens_M,0)</f>
        <v>0</v>
      </c>
      <c r="E1184" s="14">
        <f>IF($D1182="y",E1122*NewSens_M,0)</f>
        <v>0</v>
      </c>
      <c r="F1184" s="14">
        <f>IF($D1182="y",F1122*NewSens_M,0)</f>
        <v>0</v>
      </c>
      <c r="G1184" s="14">
        <f>IF($D1182="y",G1122*NewSens_M,0)</f>
        <v>0</v>
      </c>
    </row>
    <row r="1186" spans="2:7" x14ac:dyDescent="0.25">
      <c r="B1186" s="7" t="s">
        <v>42</v>
      </c>
      <c r="C1186" s="3" t="s">
        <v>38</v>
      </c>
      <c r="D1186">
        <v>2</v>
      </c>
      <c r="E1186">
        <v>2</v>
      </c>
      <c r="F1186">
        <v>2</v>
      </c>
      <c r="G1186">
        <v>2</v>
      </c>
    </row>
    <row r="1187" spans="2:7" x14ac:dyDescent="0.25">
      <c r="B1187" s="7"/>
      <c r="C1187" s="3" t="s">
        <v>37</v>
      </c>
      <c r="D1187">
        <v>2</v>
      </c>
      <c r="E1187">
        <v>2</v>
      </c>
      <c r="F1187">
        <v>2</v>
      </c>
      <c r="G1187">
        <v>2</v>
      </c>
    </row>
    <row r="1188" spans="2:7" x14ac:dyDescent="0.25">
      <c r="C1188" s="6" t="s">
        <v>39</v>
      </c>
      <c r="D1188" s="1">
        <v>2</v>
      </c>
      <c r="E1188" s="1">
        <v>2</v>
      </c>
      <c r="F1188" s="1">
        <v>2</v>
      </c>
      <c r="G1188" s="1">
        <v>2</v>
      </c>
    </row>
    <row r="1189" spans="2:7" x14ac:dyDescent="0.25">
      <c r="C1189" s="6" t="s">
        <v>40</v>
      </c>
      <c r="D1189" s="1">
        <v>2</v>
      </c>
      <c r="E1189" s="1">
        <v>2</v>
      </c>
      <c r="F1189" s="1">
        <v>2</v>
      </c>
      <c r="G1189" s="1">
        <v>2</v>
      </c>
    </row>
    <row r="1190" spans="2:7" x14ac:dyDescent="0.25">
      <c r="C1190" s="9" t="s">
        <v>41</v>
      </c>
      <c r="D1190" s="13">
        <f>SUM(D1188:D1189)-SUM(D1186:D1187)</f>
        <v>0</v>
      </c>
      <c r="E1190" s="13">
        <f t="shared" ref="E1190" si="712">SUM(E1188:E1189)-SUM(E1186:E1187)</f>
        <v>0</v>
      </c>
      <c r="F1190" s="13">
        <f t="shared" ref="F1190" si="713">SUM(F1188:F1189)-SUM(F1186:F1187)</f>
        <v>0</v>
      </c>
      <c r="G1190" s="13">
        <f t="shared" ref="G1190" si="714">SUM(G1188:G1189)-SUM(G1186:G1187)</f>
        <v>0</v>
      </c>
    </row>
    <row r="1191" spans="2:7" x14ac:dyDescent="0.25">
      <c r="C1191" s="4" t="s">
        <v>17</v>
      </c>
      <c r="D1191" s="11">
        <f>ChgSens_M</f>
        <v>0.1</v>
      </c>
      <c r="E1191" s="11">
        <f>ChgSens_M</f>
        <v>0.1</v>
      </c>
      <c r="F1191" s="11">
        <f>ChgSens_M</f>
        <v>0.1</v>
      </c>
      <c r="G1191" s="11">
        <f>ChgSens_FC</f>
        <v>0.1</v>
      </c>
    </row>
    <row r="1192" spans="2:7" ht="15" x14ac:dyDescent="0.3">
      <c r="C1192" s="14" t="s">
        <v>8</v>
      </c>
      <c r="D1192" s="14">
        <f>IF($D1182="y",D1190*D1122*D1191,0)</f>
        <v>0</v>
      </c>
      <c r="E1192" s="14">
        <f t="shared" ref="E1192" si="715">IF($D1182="y",E1190*E1122*E1191,0)</f>
        <v>0</v>
      </c>
      <c r="F1192" s="14">
        <f t="shared" ref="F1192" si="716">IF($D1182="y",F1190*F1122*F1191,0)</f>
        <v>0</v>
      </c>
      <c r="G1192" s="14">
        <f t="shared" ref="G1192" si="717">IF($D1182="y",G1190*G1122*G1191,0)</f>
        <v>0</v>
      </c>
    </row>
    <row r="1195" spans="2:7" ht="15" x14ac:dyDescent="0.3">
      <c r="C1195" s="14" t="s">
        <v>44</v>
      </c>
      <c r="D1195" s="14">
        <f>ROUND(D1192+D1184+D1180+D1174+D1168+D1160+D1152+D1144+D1136+D1132,0)</f>
        <v>-9</v>
      </c>
      <c r="E1195" s="14">
        <f t="shared" ref="E1195:G1195" si="718">ROUND(E1192+E1184+E1180+E1174+E1168+E1160+E1152+E1144+E1136+E1132,0)</f>
        <v>-9</v>
      </c>
      <c r="F1195" s="14">
        <f t="shared" si="718"/>
        <v>-9</v>
      </c>
      <c r="G1195" s="14">
        <f t="shared" si="718"/>
        <v>-4</v>
      </c>
    </row>
    <row r="1197" spans="2:7" x14ac:dyDescent="0.25">
      <c r="C1197" s="15" t="str">
        <f>A1121&amp;" FORECAST"</f>
        <v>6-3 FORECAST</v>
      </c>
      <c r="D1197" s="15">
        <f>D1195+D1122</f>
        <v>78</v>
      </c>
      <c r="E1197" s="15">
        <f t="shared" ref="E1197:G1197" si="719">E1195+E1122</f>
        <v>78</v>
      </c>
      <c r="F1197" s="15">
        <f t="shared" si="719"/>
        <v>78</v>
      </c>
      <c r="G1197" s="15">
        <f t="shared" si="719"/>
        <v>40</v>
      </c>
    </row>
    <row r="1201" spans="1:7" x14ac:dyDescent="0.25">
      <c r="A1201" s="2" t="s">
        <v>84</v>
      </c>
      <c r="D1201" s="3" t="s">
        <v>2</v>
      </c>
      <c r="E1201" s="3" t="s">
        <v>3</v>
      </c>
      <c r="F1201" s="3" t="s">
        <v>4</v>
      </c>
      <c r="G1201" s="3" t="s">
        <v>5</v>
      </c>
    </row>
    <row r="1202" spans="1:7" x14ac:dyDescent="0.25">
      <c r="C1202" s="3" t="s">
        <v>1</v>
      </c>
      <c r="D1202" s="3">
        <f>D1197</f>
        <v>78</v>
      </c>
      <c r="E1202" s="3">
        <f t="shared" ref="E1202:G1202" si="720">E1197</f>
        <v>78</v>
      </c>
      <c r="F1202" s="3">
        <f t="shared" si="720"/>
        <v>78</v>
      </c>
      <c r="G1202" s="3">
        <f t="shared" si="720"/>
        <v>40</v>
      </c>
    </row>
    <row r="1204" spans="1:7" x14ac:dyDescent="0.25">
      <c r="C1204" s="3" t="s">
        <v>62</v>
      </c>
      <c r="D1204">
        <v>100</v>
      </c>
      <c r="E1204">
        <v>100</v>
      </c>
      <c r="F1204">
        <v>100</v>
      </c>
      <c r="G1204">
        <v>100</v>
      </c>
    </row>
    <row r="1205" spans="1:7" x14ac:dyDescent="0.25">
      <c r="C1205" s="3" t="s">
        <v>63</v>
      </c>
      <c r="D1205" s="1">
        <v>100</v>
      </c>
      <c r="E1205" s="1">
        <v>100</v>
      </c>
      <c r="F1205" s="1">
        <v>100</v>
      </c>
      <c r="G1205" s="1">
        <v>100</v>
      </c>
    </row>
    <row r="1209" spans="1:7" x14ac:dyDescent="0.25">
      <c r="B1209" s="7" t="s">
        <v>6</v>
      </c>
      <c r="C1209" s="3" t="s">
        <v>54</v>
      </c>
      <c r="D1209">
        <v>100</v>
      </c>
      <c r="E1209">
        <v>100</v>
      </c>
      <c r="F1209">
        <v>100</v>
      </c>
      <c r="G1209">
        <v>100</v>
      </c>
    </row>
    <row r="1210" spans="1:7" x14ac:dyDescent="0.25">
      <c r="C1210" s="3" t="s">
        <v>64</v>
      </c>
      <c r="D1210">
        <v>100</v>
      </c>
      <c r="E1210">
        <v>100</v>
      </c>
      <c r="F1210">
        <v>100</v>
      </c>
      <c r="G1210">
        <v>100</v>
      </c>
    </row>
    <row r="1211" spans="1:7" x14ac:dyDescent="0.25">
      <c r="C1211" s="4" t="s">
        <v>7</v>
      </c>
      <c r="D1211" s="5">
        <f>D1210/D1209-1</f>
        <v>0</v>
      </c>
      <c r="E1211" s="5">
        <f>E1210/E1209-1</f>
        <v>0</v>
      </c>
      <c r="F1211" s="5">
        <f>F1210/F1209-1</f>
        <v>0</v>
      </c>
      <c r="G1211" s="5">
        <f>G1210/G1209-1</f>
        <v>0</v>
      </c>
    </row>
    <row r="1212" spans="1:7" ht="15" x14ac:dyDescent="0.3">
      <c r="C1212" s="14" t="s">
        <v>8</v>
      </c>
      <c r="D1212" s="14">
        <f>D1211*D1202</f>
        <v>0</v>
      </c>
      <c r="E1212" s="14">
        <f t="shared" ref="E1212" si="721">E1211*E1202</f>
        <v>0</v>
      </c>
      <c r="F1212" s="14">
        <f t="shared" ref="F1212" si="722">F1211*F1202</f>
        <v>0</v>
      </c>
      <c r="G1212" s="14">
        <f t="shared" ref="G1212" si="723">G1211*G1202</f>
        <v>0</v>
      </c>
    </row>
    <row r="1214" spans="1:7" x14ac:dyDescent="0.25">
      <c r="B1214" s="7" t="s">
        <v>25</v>
      </c>
      <c r="C1214" s="3" t="s">
        <v>26</v>
      </c>
      <c r="D1214" s="1">
        <f>D1134+1</f>
        <v>24</v>
      </c>
    </row>
    <row r="1215" spans="1:7" x14ac:dyDescent="0.25">
      <c r="B1215" s="7"/>
      <c r="C1215" s="4" t="s">
        <v>27</v>
      </c>
      <c r="D1215" s="4">
        <f>seasonal_adjustment($D1214)</f>
        <v>0.27472527472527458</v>
      </c>
      <c r="E1215" s="4">
        <f t="shared" ref="E1215" si="724">seasonal_adjustment($D1214)</f>
        <v>0.27472527472527458</v>
      </c>
      <c r="F1215" s="4">
        <f t="shared" ref="F1215" si="725">seasonal_adjustment($D1214)</f>
        <v>0.27472527472527458</v>
      </c>
      <c r="G1215" s="4">
        <f t="shared" ref="G1215" si="726">seasonal_adjustment($D1214)</f>
        <v>0.27472527472527458</v>
      </c>
    </row>
    <row r="1216" spans="1:7" ht="15" x14ac:dyDescent="0.3">
      <c r="C1216" s="14" t="s">
        <v>8</v>
      </c>
      <c r="D1216" s="14">
        <f>D1215*D1202</f>
        <v>21.428571428571416</v>
      </c>
      <c r="E1216" s="14">
        <f t="shared" ref="E1216" si="727">E1215*E1202</f>
        <v>21.428571428571416</v>
      </c>
      <c r="F1216" s="14">
        <f t="shared" ref="F1216" si="728">F1215*F1202</f>
        <v>21.428571428571416</v>
      </c>
      <c r="G1216" s="14">
        <f t="shared" ref="G1216" si="729">G1215*G1202</f>
        <v>10.989010989010984</v>
      </c>
    </row>
    <row r="1218" spans="2:7" x14ac:dyDescent="0.25">
      <c r="B1218" s="7" t="s">
        <v>9</v>
      </c>
      <c r="C1218" s="3" t="s">
        <v>55</v>
      </c>
      <c r="D1218">
        <v>10</v>
      </c>
      <c r="E1218">
        <v>10</v>
      </c>
      <c r="F1218">
        <v>10</v>
      </c>
      <c r="G1218">
        <v>75</v>
      </c>
    </row>
    <row r="1219" spans="2:7" x14ac:dyDescent="0.25">
      <c r="C1219" s="6" t="s">
        <v>65</v>
      </c>
      <c r="D1219" s="1">
        <v>10</v>
      </c>
      <c r="E1219" s="1">
        <v>10</v>
      </c>
      <c r="F1219" s="1">
        <v>10</v>
      </c>
      <c r="G1219" s="1">
        <v>75</v>
      </c>
    </row>
    <row r="1220" spans="2:7" x14ac:dyDescent="0.25">
      <c r="C1220" s="3" t="s">
        <v>56</v>
      </c>
      <c r="D1220" s="3">
        <f>D1218/D1204*100</f>
        <v>10</v>
      </c>
      <c r="E1220" s="3">
        <f t="shared" ref="E1220:G1220" si="730">E1218/E1204*100</f>
        <v>10</v>
      </c>
      <c r="F1220" s="3">
        <f t="shared" si="730"/>
        <v>10</v>
      </c>
      <c r="G1220" s="3">
        <f t="shared" si="730"/>
        <v>75</v>
      </c>
    </row>
    <row r="1221" spans="2:7" x14ac:dyDescent="0.25">
      <c r="C1221" s="8" t="s">
        <v>66</v>
      </c>
      <c r="D1221" s="3">
        <f>D1219/D1205*100</f>
        <v>10</v>
      </c>
      <c r="E1221" s="3">
        <f t="shared" ref="E1221:G1221" si="731">E1219/E1205*100</f>
        <v>10</v>
      </c>
      <c r="F1221" s="3">
        <f t="shared" si="731"/>
        <v>10</v>
      </c>
      <c r="G1221" s="3">
        <f t="shared" si="731"/>
        <v>75</v>
      </c>
    </row>
    <row r="1222" spans="2:7" x14ac:dyDescent="0.25">
      <c r="C1222" s="9" t="s">
        <v>57</v>
      </c>
      <c r="D1222" s="10">
        <f>D1221/D1220-1</f>
        <v>0</v>
      </c>
      <c r="E1222" s="10">
        <f>E1221/E1220-1</f>
        <v>0</v>
      </c>
      <c r="F1222" s="10">
        <f>F1221/F1220-1</f>
        <v>0</v>
      </c>
      <c r="G1222" s="10">
        <f>G1221/G1220-1</f>
        <v>0</v>
      </c>
    </row>
    <row r="1223" spans="2:7" x14ac:dyDescent="0.25">
      <c r="C1223" s="4" t="s">
        <v>11</v>
      </c>
      <c r="D1223" s="11">
        <f>PE_M</f>
        <v>-1.5</v>
      </c>
      <c r="E1223" s="11">
        <f>PE_M</f>
        <v>-1.5</v>
      </c>
      <c r="F1223" s="11">
        <f>PE_M</f>
        <v>-1.5</v>
      </c>
      <c r="G1223" s="11">
        <f>PE_FC</f>
        <v>-1.5</v>
      </c>
    </row>
    <row r="1224" spans="2:7" ht="15" x14ac:dyDescent="0.3">
      <c r="C1224" s="14" t="s">
        <v>8</v>
      </c>
      <c r="D1224" s="14">
        <f>D1222*D1202*D1223</f>
        <v>0</v>
      </c>
      <c r="E1224" s="14">
        <f t="shared" ref="E1224" si="732">E1222*E1202*E1223</f>
        <v>0</v>
      </c>
      <c r="F1224" s="14">
        <f t="shared" ref="F1224" si="733">F1222*F1202*F1223</f>
        <v>0</v>
      </c>
      <c r="G1224" s="14">
        <f t="shared" ref="G1224" si="734">G1222*G1202*G1223</f>
        <v>0</v>
      </c>
    </row>
    <row r="1226" spans="2:7" x14ac:dyDescent="0.25">
      <c r="B1226" s="7" t="s">
        <v>10</v>
      </c>
      <c r="C1226" s="3" t="s">
        <v>58</v>
      </c>
      <c r="D1226">
        <v>46</v>
      </c>
      <c r="E1226">
        <v>40</v>
      </c>
      <c r="F1226">
        <v>40</v>
      </c>
      <c r="G1226">
        <v>105</v>
      </c>
    </row>
    <row r="1227" spans="2:7" x14ac:dyDescent="0.25">
      <c r="C1227" s="6" t="s">
        <v>71</v>
      </c>
      <c r="D1227" s="1">
        <v>46</v>
      </c>
      <c r="E1227" s="1">
        <v>40</v>
      </c>
      <c r="F1227" s="1">
        <v>40</v>
      </c>
      <c r="G1227" s="1">
        <v>105</v>
      </c>
    </row>
    <row r="1228" spans="2:7" x14ac:dyDescent="0.25">
      <c r="C1228" s="3" t="s">
        <v>59</v>
      </c>
      <c r="D1228" s="3">
        <f>D1226/D1204*100</f>
        <v>46</v>
      </c>
      <c r="E1228" s="3">
        <f t="shared" ref="E1228:G1228" si="735">E1226/E1204*100</f>
        <v>40</v>
      </c>
      <c r="F1228" s="3">
        <f t="shared" si="735"/>
        <v>40</v>
      </c>
      <c r="G1228" s="3">
        <f t="shared" si="735"/>
        <v>105</v>
      </c>
    </row>
    <row r="1229" spans="2:7" x14ac:dyDescent="0.25">
      <c r="C1229" s="8" t="s">
        <v>67</v>
      </c>
      <c r="D1229" s="3">
        <f>D1227/D1205*100</f>
        <v>46</v>
      </c>
      <c r="E1229" s="3">
        <f t="shared" ref="E1229:G1229" si="736">E1227/E1205*100</f>
        <v>40</v>
      </c>
      <c r="F1229" s="3">
        <f t="shared" si="736"/>
        <v>40</v>
      </c>
      <c r="G1229" s="3">
        <f t="shared" si="736"/>
        <v>105</v>
      </c>
    </row>
    <row r="1230" spans="2:7" x14ac:dyDescent="0.25">
      <c r="C1230" s="9" t="s">
        <v>14</v>
      </c>
      <c r="D1230" s="10">
        <f>D1229/D1228-1</f>
        <v>0</v>
      </c>
      <c r="E1230" s="10">
        <f>E1229/E1228-1</f>
        <v>0</v>
      </c>
      <c r="F1230" s="10">
        <f>F1229/F1228-1</f>
        <v>0</v>
      </c>
      <c r="G1230" s="10">
        <f>G1229/G1228-1</f>
        <v>0</v>
      </c>
    </row>
    <row r="1231" spans="2:7" x14ac:dyDescent="0.25">
      <c r="C1231" s="4" t="s">
        <v>12</v>
      </c>
      <c r="D1231" s="11">
        <f>AdSens_M</f>
        <v>0.2</v>
      </c>
      <c r="E1231" s="11">
        <f>AdSens_M</f>
        <v>0.2</v>
      </c>
      <c r="F1231" s="11">
        <f>AdSens_M</f>
        <v>0.2</v>
      </c>
      <c r="G1231" s="11">
        <f>AdSens_FC</f>
        <v>0.2</v>
      </c>
    </row>
    <row r="1232" spans="2:7" ht="15" x14ac:dyDescent="0.3">
      <c r="C1232" s="14" t="s">
        <v>8</v>
      </c>
      <c r="D1232" s="14">
        <f>D1230*D1202*D1231</f>
        <v>0</v>
      </c>
      <c r="E1232" s="14">
        <f t="shared" ref="E1232" si="737">E1230*E1202*E1231</f>
        <v>0</v>
      </c>
      <c r="F1232" s="14">
        <f t="shared" ref="F1232" si="738">F1230*F1202*F1231</f>
        <v>0</v>
      </c>
      <c r="G1232" s="14">
        <f t="shared" ref="G1232" si="739">G1230*G1202*G1231</f>
        <v>0</v>
      </c>
    </row>
    <row r="1234" spans="2:7" x14ac:dyDescent="0.25">
      <c r="B1234" s="7" t="s">
        <v>13</v>
      </c>
      <c r="C1234" s="3" t="s">
        <v>53</v>
      </c>
      <c r="D1234">
        <v>3000</v>
      </c>
      <c r="E1234">
        <v>3000</v>
      </c>
      <c r="F1234">
        <v>3000</v>
      </c>
      <c r="G1234">
        <v>8941</v>
      </c>
    </row>
    <row r="1235" spans="2:7" x14ac:dyDescent="0.25">
      <c r="C1235" s="6" t="s">
        <v>72</v>
      </c>
      <c r="D1235" s="1">
        <v>3000</v>
      </c>
      <c r="E1235" s="1">
        <v>3000</v>
      </c>
      <c r="F1235" s="1">
        <v>3000</v>
      </c>
      <c r="G1235" s="1">
        <v>8941</v>
      </c>
    </row>
    <row r="1236" spans="2:7" x14ac:dyDescent="0.25">
      <c r="C1236" s="3" t="s">
        <v>60</v>
      </c>
      <c r="D1236" s="3">
        <f>D1234/D1204*100</f>
        <v>3000</v>
      </c>
      <c r="E1236" s="3">
        <f t="shared" ref="E1236:G1236" si="740">E1234/E1204*100</f>
        <v>3000</v>
      </c>
      <c r="F1236" s="3">
        <f t="shared" si="740"/>
        <v>3000</v>
      </c>
      <c r="G1236" s="3">
        <f t="shared" si="740"/>
        <v>8941</v>
      </c>
    </row>
    <row r="1237" spans="2:7" x14ac:dyDescent="0.25">
      <c r="C1237" s="8" t="s">
        <v>68</v>
      </c>
      <c r="D1237" s="3">
        <f>D1235/D1205*100</f>
        <v>3000</v>
      </c>
      <c r="E1237" s="3">
        <f t="shared" ref="E1237:G1237" si="741">E1235/E1205*100</f>
        <v>3000</v>
      </c>
      <c r="F1237" s="3">
        <f t="shared" si="741"/>
        <v>3000</v>
      </c>
      <c r="G1237" s="3">
        <f t="shared" si="741"/>
        <v>8941</v>
      </c>
    </row>
    <row r="1238" spans="2:7" x14ac:dyDescent="0.25">
      <c r="C1238" s="9" t="s">
        <v>28</v>
      </c>
      <c r="D1238" s="10">
        <f>D1237/D1236-1</f>
        <v>0</v>
      </c>
      <c r="E1238" s="10">
        <f>E1237/E1236-1</f>
        <v>0</v>
      </c>
      <c r="F1238" s="10">
        <f>F1237/F1236-1</f>
        <v>0</v>
      </c>
      <c r="G1238" s="10">
        <f>G1237/G1236-1</f>
        <v>0</v>
      </c>
    </row>
    <row r="1239" spans="2:7" x14ac:dyDescent="0.25">
      <c r="C1239" s="4" t="s">
        <v>18</v>
      </c>
      <c r="D1239" s="11">
        <f>AdSens_M</f>
        <v>0.2</v>
      </c>
      <c r="E1239" s="11">
        <f>AdSens_M</f>
        <v>0.2</v>
      </c>
      <c r="F1239" s="11">
        <f>AdSens_M</f>
        <v>0.2</v>
      </c>
      <c r="G1239" s="11">
        <f>AdSens_FC</f>
        <v>0.2</v>
      </c>
    </row>
    <row r="1240" spans="2:7" ht="15" x14ac:dyDescent="0.3">
      <c r="C1240" s="14" t="s">
        <v>8</v>
      </c>
      <c r="D1240" s="14">
        <f>D1238*D1202*D1239</f>
        <v>0</v>
      </c>
      <c r="E1240" s="14">
        <f t="shared" ref="E1240" si="742">E1238*E1202*E1239</f>
        <v>0</v>
      </c>
      <c r="F1240" s="14">
        <f t="shared" ref="F1240" si="743">F1238*F1202*F1239</f>
        <v>0</v>
      </c>
      <c r="G1240" s="14">
        <f t="shared" ref="G1240" si="744">G1238*G1202*G1239</f>
        <v>0</v>
      </c>
    </row>
    <row r="1242" spans="2:7" x14ac:dyDescent="0.25">
      <c r="B1242" s="7" t="s">
        <v>15</v>
      </c>
      <c r="C1242" s="3" t="s">
        <v>52</v>
      </c>
      <c r="D1242">
        <v>20</v>
      </c>
      <c r="E1242">
        <v>20</v>
      </c>
      <c r="F1242">
        <v>20</v>
      </c>
      <c r="G1242">
        <v>60</v>
      </c>
    </row>
    <row r="1243" spans="2:7" x14ac:dyDescent="0.25">
      <c r="C1243" s="6" t="s">
        <v>73</v>
      </c>
      <c r="D1243" s="1">
        <v>20</v>
      </c>
      <c r="E1243" s="1">
        <v>20</v>
      </c>
      <c r="F1243" s="1">
        <v>20</v>
      </c>
      <c r="G1243" s="1">
        <v>60</v>
      </c>
    </row>
    <row r="1244" spans="2:7" x14ac:dyDescent="0.25">
      <c r="C1244" s="3" t="s">
        <v>61</v>
      </c>
      <c r="D1244" s="3">
        <f>D1242/D1204*100</f>
        <v>20</v>
      </c>
      <c r="E1244" s="3">
        <f t="shared" ref="E1244:G1244" si="745">E1242/E1204*100</f>
        <v>20</v>
      </c>
      <c r="F1244" s="3">
        <f t="shared" si="745"/>
        <v>20</v>
      </c>
      <c r="G1244" s="3">
        <f t="shared" si="745"/>
        <v>60</v>
      </c>
    </row>
    <row r="1245" spans="2:7" x14ac:dyDescent="0.25">
      <c r="C1245" s="8" t="s">
        <v>69</v>
      </c>
      <c r="D1245" s="3">
        <f>D1243/D1205*100</f>
        <v>20</v>
      </c>
      <c r="E1245" s="3">
        <f t="shared" ref="E1245:G1245" si="746">E1243/E1205*100</f>
        <v>20</v>
      </c>
      <c r="F1245" s="3">
        <f t="shared" si="746"/>
        <v>20</v>
      </c>
      <c r="G1245" s="3">
        <f t="shared" si="746"/>
        <v>60</v>
      </c>
    </row>
    <row r="1246" spans="2:7" x14ac:dyDescent="0.25">
      <c r="C1246" s="9" t="s">
        <v>29</v>
      </c>
      <c r="D1246" s="10">
        <f>D1245/D1244-1</f>
        <v>0</v>
      </c>
      <c r="E1246" s="10">
        <f>E1245/E1244-1</f>
        <v>0</v>
      </c>
      <c r="F1246" s="10">
        <f>F1245/F1244-1</f>
        <v>0</v>
      </c>
      <c r="G1246" s="10">
        <f>G1245/G1244-1</f>
        <v>0</v>
      </c>
    </row>
    <row r="1247" spans="2:7" x14ac:dyDescent="0.25">
      <c r="C1247" s="4" t="s">
        <v>19</v>
      </c>
      <c r="D1247" s="11">
        <f>ComSens_M</f>
        <v>0.2</v>
      </c>
      <c r="E1247" s="11">
        <f>ComSens_M</f>
        <v>0.2</v>
      </c>
      <c r="F1247" s="11">
        <f>ComSens_M</f>
        <v>0.2</v>
      </c>
      <c r="G1247" s="11">
        <f>ComSens_FC</f>
        <v>0.2</v>
      </c>
    </row>
    <row r="1248" spans="2:7" ht="15" x14ac:dyDescent="0.3">
      <c r="C1248" s="14" t="s">
        <v>8</v>
      </c>
      <c r="D1248" s="14">
        <f>D1246*D1202*D1247</f>
        <v>0</v>
      </c>
      <c r="E1248" s="14">
        <f t="shared" ref="E1248" si="747">E1246*E1202*E1247</f>
        <v>0</v>
      </c>
      <c r="F1248" s="14">
        <f t="shared" ref="F1248" si="748">F1246*F1202*F1247</f>
        <v>0</v>
      </c>
      <c r="G1248" s="14">
        <f t="shared" ref="G1248" si="749">G1246*G1202*G1247</f>
        <v>0</v>
      </c>
    </row>
    <row r="1250" spans="2:7" x14ac:dyDescent="0.25">
      <c r="B1250" s="7" t="s">
        <v>16</v>
      </c>
      <c r="C1250" s="3" t="s">
        <v>51</v>
      </c>
      <c r="D1250">
        <v>10</v>
      </c>
      <c r="E1250">
        <v>10</v>
      </c>
      <c r="F1250">
        <v>10</v>
      </c>
      <c r="G1250">
        <v>45</v>
      </c>
    </row>
    <row r="1251" spans="2:7" x14ac:dyDescent="0.25">
      <c r="C1251" s="6" t="s">
        <v>70</v>
      </c>
      <c r="D1251">
        <v>10</v>
      </c>
      <c r="E1251">
        <v>10</v>
      </c>
      <c r="F1251">
        <v>10</v>
      </c>
      <c r="G1251">
        <v>45</v>
      </c>
    </row>
    <row r="1252" spans="2:7" x14ac:dyDescent="0.25">
      <c r="C1252" s="9" t="s">
        <v>33</v>
      </c>
      <c r="D1252" s="10">
        <f>D1251/D1250-1</f>
        <v>0</v>
      </c>
      <c r="E1252" s="10">
        <f t="shared" ref="E1252" si="750">E1251/E1250-1</f>
        <v>0</v>
      </c>
      <c r="F1252" s="10">
        <f t="shared" ref="F1252" si="751">F1251/F1250-1</f>
        <v>0</v>
      </c>
      <c r="G1252" s="10">
        <f t="shared" ref="G1252" si="752">G1251/G1250-1</f>
        <v>0</v>
      </c>
    </row>
    <row r="1253" spans="2:7" x14ac:dyDescent="0.25">
      <c r="C1253" s="4" t="s">
        <v>17</v>
      </c>
      <c r="D1253" s="11">
        <v>0.1</v>
      </c>
      <c r="E1253" s="11">
        <v>0.1</v>
      </c>
      <c r="F1253" s="11">
        <v>0.1</v>
      </c>
      <c r="G1253" s="11">
        <v>0.1</v>
      </c>
    </row>
    <row r="1254" spans="2:7" ht="15" x14ac:dyDescent="0.3">
      <c r="C1254" s="14" t="s">
        <v>8</v>
      </c>
      <c r="D1254" s="14">
        <f>D1252*D1202*D1253</f>
        <v>0</v>
      </c>
      <c r="E1254" s="14">
        <f t="shared" ref="E1254" si="753">E1252*E1202*E1253</f>
        <v>0</v>
      </c>
      <c r="F1254" s="14">
        <f t="shared" ref="F1254" si="754">F1252*F1202*F1253</f>
        <v>0</v>
      </c>
      <c r="G1254" s="14">
        <f t="shared" ref="G1254" si="755">G1252*G1202*G1253</f>
        <v>0</v>
      </c>
    </row>
    <row r="1256" spans="2:7" x14ac:dyDescent="0.25">
      <c r="B1256" s="7" t="s">
        <v>24</v>
      </c>
      <c r="C1256" s="3" t="s">
        <v>49</v>
      </c>
      <c r="D1256">
        <v>5</v>
      </c>
      <c r="E1256">
        <v>5</v>
      </c>
      <c r="F1256">
        <v>5</v>
      </c>
      <c r="G1256">
        <v>5</v>
      </c>
    </row>
    <row r="1257" spans="2:7" x14ac:dyDescent="0.25">
      <c r="C1257" s="6" t="s">
        <v>50</v>
      </c>
      <c r="D1257" s="1">
        <v>5</v>
      </c>
      <c r="E1257" s="1">
        <v>5</v>
      </c>
      <c r="F1257" s="1">
        <v>5</v>
      </c>
      <c r="G1257" s="1">
        <v>5</v>
      </c>
    </row>
    <row r="1258" spans="2:7" x14ac:dyDescent="0.25">
      <c r="C1258" s="9" t="s">
        <v>34</v>
      </c>
      <c r="D1258" s="10">
        <f>D1257/D1256-1</f>
        <v>0</v>
      </c>
      <c r="E1258" s="10">
        <f t="shared" ref="E1258" si="756">E1257/E1256-1</f>
        <v>0</v>
      </c>
      <c r="F1258" s="10">
        <f t="shared" ref="F1258" si="757">F1257/F1256-1</f>
        <v>0</v>
      </c>
      <c r="G1258" s="10">
        <f t="shared" ref="G1258" si="758">G1257/G1256-1</f>
        <v>0</v>
      </c>
    </row>
    <row r="1259" spans="2:7" x14ac:dyDescent="0.25">
      <c r="C1259" s="4" t="s">
        <v>35</v>
      </c>
      <c r="D1259" s="11">
        <f>CmpSens_M</f>
        <v>-0.5</v>
      </c>
      <c r="E1259" s="11">
        <f>CmpSens_M</f>
        <v>-0.5</v>
      </c>
      <c r="F1259" s="11">
        <f>CmpSens_M</f>
        <v>-0.5</v>
      </c>
      <c r="G1259" s="11">
        <f>CmpSens_FC</f>
        <v>-0.5</v>
      </c>
    </row>
    <row r="1260" spans="2:7" ht="15" x14ac:dyDescent="0.3">
      <c r="C1260" s="14" t="s">
        <v>8</v>
      </c>
      <c r="D1260" s="14">
        <f>D1258*D1202*D1259</f>
        <v>0</v>
      </c>
      <c r="E1260" s="14">
        <f t="shared" ref="E1260" si="759">E1258*E1202*E1259</f>
        <v>0</v>
      </c>
      <c r="F1260" s="14">
        <f t="shared" ref="F1260" si="760">F1258*F1202*F1259</f>
        <v>0</v>
      </c>
      <c r="G1260" s="14">
        <f t="shared" ref="G1260" si="761">G1258*G1202*G1259</f>
        <v>0</v>
      </c>
    </row>
    <row r="1262" spans="2:7" x14ac:dyDescent="0.25">
      <c r="B1262" s="7" t="s">
        <v>30</v>
      </c>
      <c r="C1262" s="6" t="s">
        <v>36</v>
      </c>
      <c r="D1262" s="1" t="s">
        <v>43</v>
      </c>
    </row>
    <row r="1263" spans="2:7" x14ac:dyDescent="0.25">
      <c r="C1263" s="4" t="s">
        <v>32</v>
      </c>
      <c r="D1263" s="11">
        <f>NewSens_M</f>
        <v>7.0000000000000007E-2</v>
      </c>
      <c r="E1263" s="11">
        <f>NewSens_M</f>
        <v>7.0000000000000007E-2</v>
      </c>
      <c r="F1263" s="11">
        <f>NewSens_M</f>
        <v>7.0000000000000007E-2</v>
      </c>
      <c r="G1263" s="11">
        <f>NewSens_FC</f>
        <v>7.0000000000000007E-2</v>
      </c>
    </row>
    <row r="1264" spans="2:7" ht="15" x14ac:dyDescent="0.3">
      <c r="C1264" s="14" t="s">
        <v>8</v>
      </c>
      <c r="D1264" s="14">
        <f>IF($D1262="y",D1202*NewSens_M,0)</f>
        <v>0</v>
      </c>
      <c r="E1264" s="14">
        <f>IF($D1262="y",E1202*NewSens_M,0)</f>
        <v>0</v>
      </c>
      <c r="F1264" s="14">
        <f>IF($D1262="y",F1202*NewSens_M,0)</f>
        <v>0</v>
      </c>
      <c r="G1264" s="14">
        <f>IF($D1262="y",G1202*NewSens_M,0)</f>
        <v>0</v>
      </c>
    </row>
    <row r="1266" spans="2:7" x14ac:dyDescent="0.25">
      <c r="B1266" s="7" t="s">
        <v>42</v>
      </c>
      <c r="C1266" s="3" t="s">
        <v>38</v>
      </c>
      <c r="D1266">
        <v>2</v>
      </c>
      <c r="E1266">
        <v>2</v>
      </c>
      <c r="F1266">
        <v>2</v>
      </c>
      <c r="G1266">
        <v>2</v>
      </c>
    </row>
    <row r="1267" spans="2:7" x14ac:dyDescent="0.25">
      <c r="B1267" s="7"/>
      <c r="C1267" s="3" t="s">
        <v>37</v>
      </c>
      <c r="D1267">
        <v>2</v>
      </c>
      <c r="E1267">
        <v>2</v>
      </c>
      <c r="F1267">
        <v>2</v>
      </c>
      <c r="G1267">
        <v>2</v>
      </c>
    </row>
    <row r="1268" spans="2:7" x14ac:dyDescent="0.25">
      <c r="C1268" s="6" t="s">
        <v>39</v>
      </c>
      <c r="D1268" s="1">
        <v>2</v>
      </c>
      <c r="E1268" s="1">
        <v>2</v>
      </c>
      <c r="F1268" s="1">
        <v>2</v>
      </c>
      <c r="G1268" s="1">
        <v>2</v>
      </c>
    </row>
    <row r="1269" spans="2:7" x14ac:dyDescent="0.25">
      <c r="C1269" s="6" t="s">
        <v>40</v>
      </c>
      <c r="D1269" s="1">
        <v>2</v>
      </c>
      <c r="E1269" s="1">
        <v>2</v>
      </c>
      <c r="F1269" s="1">
        <v>2</v>
      </c>
      <c r="G1269" s="1">
        <v>2</v>
      </c>
    </row>
    <row r="1270" spans="2:7" x14ac:dyDescent="0.25">
      <c r="C1270" s="9" t="s">
        <v>41</v>
      </c>
      <c r="D1270" s="13">
        <f>SUM(D1268:D1269)-SUM(D1266:D1267)</f>
        <v>0</v>
      </c>
      <c r="E1270" s="13">
        <f t="shared" ref="E1270" si="762">SUM(E1268:E1269)-SUM(E1266:E1267)</f>
        <v>0</v>
      </c>
      <c r="F1270" s="13">
        <f t="shared" ref="F1270" si="763">SUM(F1268:F1269)-SUM(F1266:F1267)</f>
        <v>0</v>
      </c>
      <c r="G1270" s="13">
        <f t="shared" ref="G1270" si="764">SUM(G1268:G1269)-SUM(G1266:G1267)</f>
        <v>0</v>
      </c>
    </row>
    <row r="1271" spans="2:7" x14ac:dyDescent="0.25">
      <c r="C1271" s="4" t="s">
        <v>17</v>
      </c>
      <c r="D1271" s="11">
        <f>ChgSens_M</f>
        <v>0.1</v>
      </c>
      <c r="E1271" s="11">
        <f>ChgSens_M</f>
        <v>0.1</v>
      </c>
      <c r="F1271" s="11">
        <f>ChgSens_M</f>
        <v>0.1</v>
      </c>
      <c r="G1271" s="11">
        <f>ChgSens_FC</f>
        <v>0.1</v>
      </c>
    </row>
    <row r="1272" spans="2:7" ht="15" x14ac:dyDescent="0.3">
      <c r="C1272" s="14" t="s">
        <v>8</v>
      </c>
      <c r="D1272" s="14">
        <f>IF($D1262="y",D1270*D1202*D1271,0)</f>
        <v>0</v>
      </c>
      <c r="E1272" s="14">
        <f t="shared" ref="E1272" si="765">IF($D1262="y",E1270*E1202*E1271,0)</f>
        <v>0</v>
      </c>
      <c r="F1272" s="14">
        <f t="shared" ref="F1272" si="766">IF($D1262="y",F1270*F1202*F1271,0)</f>
        <v>0</v>
      </c>
      <c r="G1272" s="14">
        <f t="shared" ref="G1272" si="767">IF($D1262="y",G1270*G1202*G1271,0)</f>
        <v>0</v>
      </c>
    </row>
    <row r="1275" spans="2:7" ht="15" x14ac:dyDescent="0.3">
      <c r="C1275" s="14" t="s">
        <v>44</v>
      </c>
      <c r="D1275" s="14">
        <f>ROUND(D1272+D1264+D1260+D1254+D1248+D1240+D1232+D1224+D1216+D1212,0)</f>
        <v>21</v>
      </c>
      <c r="E1275" s="14">
        <f t="shared" ref="E1275:G1275" si="768">ROUND(E1272+E1264+E1260+E1254+E1248+E1240+E1232+E1224+E1216+E1212,0)</f>
        <v>21</v>
      </c>
      <c r="F1275" s="14">
        <f t="shared" si="768"/>
        <v>21</v>
      </c>
      <c r="G1275" s="14">
        <f t="shared" si="768"/>
        <v>11</v>
      </c>
    </row>
    <row r="1277" spans="2:7" x14ac:dyDescent="0.25">
      <c r="C1277" s="15" t="str">
        <f>A1201&amp;" FORECAST"</f>
        <v>6-4 FORECAST</v>
      </c>
      <c r="D1277" s="15">
        <f>D1275+D1202</f>
        <v>99</v>
      </c>
      <c r="E1277" s="15">
        <f t="shared" ref="E1277:G1277" si="769">E1275+E1202</f>
        <v>99</v>
      </c>
      <c r="F1277" s="15">
        <f t="shared" si="769"/>
        <v>99</v>
      </c>
      <c r="G1277" s="15">
        <f t="shared" si="769"/>
        <v>51</v>
      </c>
    </row>
    <row r="1281" spans="1:7" x14ac:dyDescent="0.25">
      <c r="A1281" s="2" t="s">
        <v>85</v>
      </c>
      <c r="D1281" s="3" t="s">
        <v>2</v>
      </c>
      <c r="E1281" s="3" t="s">
        <v>3</v>
      </c>
      <c r="F1281" s="3" t="s">
        <v>4</v>
      </c>
      <c r="G1281" s="3" t="s">
        <v>5</v>
      </c>
    </row>
    <row r="1282" spans="1:7" x14ac:dyDescent="0.25">
      <c r="C1282" s="3" t="s">
        <v>1</v>
      </c>
      <c r="D1282" s="3">
        <f>D1277</f>
        <v>99</v>
      </c>
      <c r="E1282" s="3">
        <f t="shared" ref="E1282:G1282" si="770">E1277</f>
        <v>99</v>
      </c>
      <c r="F1282" s="3">
        <f t="shared" si="770"/>
        <v>99</v>
      </c>
      <c r="G1282" s="3">
        <f t="shared" si="770"/>
        <v>51</v>
      </c>
    </row>
    <row r="1284" spans="1:7" x14ac:dyDescent="0.25">
      <c r="C1284" s="3" t="s">
        <v>62</v>
      </c>
      <c r="D1284">
        <v>100</v>
      </c>
      <c r="E1284">
        <v>100</v>
      </c>
      <c r="F1284">
        <v>100</v>
      </c>
      <c r="G1284">
        <v>100</v>
      </c>
    </row>
    <row r="1285" spans="1:7" x14ac:dyDescent="0.25">
      <c r="C1285" s="3" t="s">
        <v>63</v>
      </c>
      <c r="D1285" s="1">
        <v>100</v>
      </c>
      <c r="E1285" s="1">
        <v>100</v>
      </c>
      <c r="F1285" s="1">
        <v>100</v>
      </c>
      <c r="G1285" s="1">
        <v>100</v>
      </c>
    </row>
    <row r="1289" spans="1:7" x14ac:dyDescent="0.25">
      <c r="B1289" s="7" t="s">
        <v>6</v>
      </c>
      <c r="C1289" s="3" t="s">
        <v>54</v>
      </c>
      <c r="D1289">
        <v>100</v>
      </c>
      <c r="E1289">
        <v>100</v>
      </c>
      <c r="F1289">
        <v>100</v>
      </c>
      <c r="G1289">
        <v>100</v>
      </c>
    </row>
    <row r="1290" spans="1:7" x14ac:dyDescent="0.25">
      <c r="C1290" s="3" t="s">
        <v>64</v>
      </c>
      <c r="D1290">
        <v>100</v>
      </c>
      <c r="E1290">
        <v>100</v>
      </c>
      <c r="F1290">
        <v>100</v>
      </c>
      <c r="G1290">
        <v>100</v>
      </c>
    </row>
    <row r="1291" spans="1:7" x14ac:dyDescent="0.25">
      <c r="C1291" s="4" t="s">
        <v>7</v>
      </c>
      <c r="D1291" s="5">
        <f>D1290/D1289-1</f>
        <v>0</v>
      </c>
      <c r="E1291" s="5">
        <f>E1290/E1289-1</f>
        <v>0</v>
      </c>
      <c r="F1291" s="5">
        <f>F1290/F1289-1</f>
        <v>0</v>
      </c>
      <c r="G1291" s="5">
        <f>G1290/G1289-1</f>
        <v>0</v>
      </c>
    </row>
    <row r="1292" spans="1:7" ht="15" x14ac:dyDescent="0.3">
      <c r="C1292" s="14" t="s">
        <v>8</v>
      </c>
      <c r="D1292" s="14">
        <f>D1291*D1282</f>
        <v>0</v>
      </c>
      <c r="E1292" s="14">
        <f t="shared" ref="E1292" si="771">E1291*E1282</f>
        <v>0</v>
      </c>
      <c r="F1292" s="14">
        <f t="shared" ref="F1292" si="772">F1291*F1282</f>
        <v>0</v>
      </c>
      <c r="G1292" s="14">
        <f t="shared" ref="G1292" si="773">G1291*G1282</f>
        <v>0</v>
      </c>
    </row>
    <row r="1294" spans="1:7" x14ac:dyDescent="0.25">
      <c r="B1294" s="7" t="s">
        <v>25</v>
      </c>
      <c r="C1294" s="3" t="s">
        <v>26</v>
      </c>
      <c r="D1294" s="1">
        <f>D1214+1</f>
        <v>25</v>
      </c>
    </row>
    <row r="1295" spans="1:7" x14ac:dyDescent="0.25">
      <c r="B1295" s="7"/>
      <c r="C1295" s="4" t="s">
        <v>27</v>
      </c>
      <c r="D1295" s="4">
        <f>seasonal_adjustment($D1294)</f>
        <v>-0.20689655172413784</v>
      </c>
      <c r="E1295" s="4">
        <f t="shared" ref="E1295" si="774">seasonal_adjustment($D1294)</f>
        <v>-0.20689655172413784</v>
      </c>
      <c r="F1295" s="4">
        <f t="shared" ref="F1295" si="775">seasonal_adjustment($D1294)</f>
        <v>-0.20689655172413784</v>
      </c>
      <c r="G1295" s="4">
        <f t="shared" ref="G1295" si="776">seasonal_adjustment($D1294)</f>
        <v>-0.20689655172413784</v>
      </c>
    </row>
    <row r="1296" spans="1:7" ht="15" x14ac:dyDescent="0.3">
      <c r="C1296" s="14" t="s">
        <v>8</v>
      </c>
      <c r="D1296" s="14">
        <f>D1295*D1282</f>
        <v>-20.482758620689648</v>
      </c>
      <c r="E1296" s="14">
        <f t="shared" ref="E1296" si="777">E1295*E1282</f>
        <v>-20.482758620689648</v>
      </c>
      <c r="F1296" s="14">
        <f t="shared" ref="F1296" si="778">F1295*F1282</f>
        <v>-20.482758620689648</v>
      </c>
      <c r="G1296" s="14">
        <f t="shared" ref="G1296" si="779">G1295*G1282</f>
        <v>-10.55172413793103</v>
      </c>
    </row>
    <row r="1298" spans="2:7" x14ac:dyDescent="0.25">
      <c r="B1298" s="7" t="s">
        <v>9</v>
      </c>
      <c r="C1298" s="3" t="s">
        <v>55</v>
      </c>
      <c r="D1298">
        <v>10</v>
      </c>
      <c r="E1298">
        <v>10</v>
      </c>
      <c r="F1298">
        <v>10</v>
      </c>
      <c r="G1298">
        <v>75</v>
      </c>
    </row>
    <row r="1299" spans="2:7" x14ac:dyDescent="0.25">
      <c r="C1299" s="6" t="s">
        <v>65</v>
      </c>
      <c r="D1299" s="1">
        <v>10</v>
      </c>
      <c r="E1299" s="1">
        <v>10</v>
      </c>
      <c r="F1299" s="1">
        <v>10</v>
      </c>
      <c r="G1299" s="1">
        <v>75</v>
      </c>
    </row>
    <row r="1300" spans="2:7" x14ac:dyDescent="0.25">
      <c r="C1300" s="3" t="s">
        <v>56</v>
      </c>
      <c r="D1300" s="3">
        <f>D1298/D1284*100</f>
        <v>10</v>
      </c>
      <c r="E1300" s="3">
        <f t="shared" ref="E1300:G1300" si="780">E1298/E1284*100</f>
        <v>10</v>
      </c>
      <c r="F1300" s="3">
        <f t="shared" si="780"/>
        <v>10</v>
      </c>
      <c r="G1300" s="3">
        <f t="shared" si="780"/>
        <v>75</v>
      </c>
    </row>
    <row r="1301" spans="2:7" x14ac:dyDescent="0.25">
      <c r="C1301" s="8" t="s">
        <v>66</v>
      </c>
      <c r="D1301" s="3">
        <f>D1299/D1285*100</f>
        <v>10</v>
      </c>
      <c r="E1301" s="3">
        <f t="shared" ref="E1301:G1301" si="781">E1299/E1285*100</f>
        <v>10</v>
      </c>
      <c r="F1301" s="3">
        <f t="shared" si="781"/>
        <v>10</v>
      </c>
      <c r="G1301" s="3">
        <f t="shared" si="781"/>
        <v>75</v>
      </c>
    </row>
    <row r="1302" spans="2:7" x14ac:dyDescent="0.25">
      <c r="C1302" s="9" t="s">
        <v>57</v>
      </c>
      <c r="D1302" s="10">
        <f>D1301/D1300-1</f>
        <v>0</v>
      </c>
      <c r="E1302" s="10">
        <f>E1301/E1300-1</f>
        <v>0</v>
      </c>
      <c r="F1302" s="10">
        <f>F1301/F1300-1</f>
        <v>0</v>
      </c>
      <c r="G1302" s="10">
        <f>G1301/G1300-1</f>
        <v>0</v>
      </c>
    </row>
    <row r="1303" spans="2:7" x14ac:dyDescent="0.25">
      <c r="C1303" s="4" t="s">
        <v>11</v>
      </c>
      <c r="D1303" s="11">
        <f>PE_M</f>
        <v>-1.5</v>
      </c>
      <c r="E1303" s="11">
        <f>PE_M</f>
        <v>-1.5</v>
      </c>
      <c r="F1303" s="11">
        <f>PE_M</f>
        <v>-1.5</v>
      </c>
      <c r="G1303" s="11">
        <f>PE_FC</f>
        <v>-1.5</v>
      </c>
    </row>
    <row r="1304" spans="2:7" ht="15" x14ac:dyDescent="0.3">
      <c r="C1304" s="14" t="s">
        <v>8</v>
      </c>
      <c r="D1304" s="14">
        <f>D1302*D1282*D1303</f>
        <v>0</v>
      </c>
      <c r="E1304" s="14">
        <f t="shared" ref="E1304" si="782">E1302*E1282*E1303</f>
        <v>0</v>
      </c>
      <c r="F1304" s="14">
        <f t="shared" ref="F1304" si="783">F1302*F1282*F1303</f>
        <v>0</v>
      </c>
      <c r="G1304" s="14">
        <f t="shared" ref="G1304" si="784">G1302*G1282*G1303</f>
        <v>0</v>
      </c>
    </row>
    <row r="1306" spans="2:7" x14ac:dyDescent="0.25">
      <c r="B1306" s="7" t="s">
        <v>10</v>
      </c>
      <c r="C1306" s="3" t="s">
        <v>58</v>
      </c>
      <c r="D1306">
        <v>46</v>
      </c>
      <c r="E1306">
        <v>40</v>
      </c>
      <c r="F1306">
        <v>40</v>
      </c>
      <c r="G1306">
        <v>105</v>
      </c>
    </row>
    <row r="1307" spans="2:7" x14ac:dyDescent="0.25">
      <c r="C1307" s="6" t="s">
        <v>71</v>
      </c>
      <c r="D1307" s="1">
        <v>46</v>
      </c>
      <c r="E1307" s="1">
        <v>40</v>
      </c>
      <c r="F1307" s="1">
        <v>40</v>
      </c>
      <c r="G1307" s="1">
        <v>105</v>
      </c>
    </row>
    <row r="1308" spans="2:7" x14ac:dyDescent="0.25">
      <c r="C1308" s="3" t="s">
        <v>59</v>
      </c>
      <c r="D1308" s="3">
        <f>D1306/D1284*100</f>
        <v>46</v>
      </c>
      <c r="E1308" s="3">
        <f t="shared" ref="E1308:G1308" si="785">E1306/E1284*100</f>
        <v>40</v>
      </c>
      <c r="F1308" s="3">
        <f t="shared" si="785"/>
        <v>40</v>
      </c>
      <c r="G1308" s="3">
        <f t="shared" si="785"/>
        <v>105</v>
      </c>
    </row>
    <row r="1309" spans="2:7" x14ac:dyDescent="0.25">
      <c r="C1309" s="8" t="s">
        <v>67</v>
      </c>
      <c r="D1309" s="3">
        <f>D1307/D1285*100</f>
        <v>46</v>
      </c>
      <c r="E1309" s="3">
        <f t="shared" ref="E1309:G1309" si="786">E1307/E1285*100</f>
        <v>40</v>
      </c>
      <c r="F1309" s="3">
        <f t="shared" si="786"/>
        <v>40</v>
      </c>
      <c r="G1309" s="3">
        <f t="shared" si="786"/>
        <v>105</v>
      </c>
    </row>
    <row r="1310" spans="2:7" x14ac:dyDescent="0.25">
      <c r="C1310" s="9" t="s">
        <v>14</v>
      </c>
      <c r="D1310" s="10">
        <f>D1309/D1308-1</f>
        <v>0</v>
      </c>
      <c r="E1310" s="10">
        <f>E1309/E1308-1</f>
        <v>0</v>
      </c>
      <c r="F1310" s="10">
        <f>F1309/F1308-1</f>
        <v>0</v>
      </c>
      <c r="G1310" s="10">
        <f>G1309/G1308-1</f>
        <v>0</v>
      </c>
    </row>
    <row r="1311" spans="2:7" x14ac:dyDescent="0.25">
      <c r="C1311" s="4" t="s">
        <v>12</v>
      </c>
      <c r="D1311" s="11">
        <f>AdSens_M</f>
        <v>0.2</v>
      </c>
      <c r="E1311" s="11">
        <f>AdSens_M</f>
        <v>0.2</v>
      </c>
      <c r="F1311" s="11">
        <f>AdSens_M</f>
        <v>0.2</v>
      </c>
      <c r="G1311" s="11">
        <f>AdSens_FC</f>
        <v>0.2</v>
      </c>
    </row>
    <row r="1312" spans="2:7" ht="15" x14ac:dyDescent="0.3">
      <c r="C1312" s="14" t="s">
        <v>8</v>
      </c>
      <c r="D1312" s="14">
        <f>D1310*D1282*D1311</f>
        <v>0</v>
      </c>
      <c r="E1312" s="14">
        <f t="shared" ref="E1312" si="787">E1310*E1282*E1311</f>
        <v>0</v>
      </c>
      <c r="F1312" s="14">
        <f t="shared" ref="F1312" si="788">F1310*F1282*F1311</f>
        <v>0</v>
      </c>
      <c r="G1312" s="14">
        <f t="shared" ref="G1312" si="789">G1310*G1282*G1311</f>
        <v>0</v>
      </c>
    </row>
    <row r="1314" spans="2:7" x14ac:dyDescent="0.25">
      <c r="B1314" s="7" t="s">
        <v>13</v>
      </c>
      <c r="C1314" s="3" t="s">
        <v>53</v>
      </c>
      <c r="D1314">
        <v>3000</v>
      </c>
      <c r="E1314">
        <v>3000</v>
      </c>
      <c r="F1314">
        <v>3000</v>
      </c>
      <c r="G1314">
        <v>8941</v>
      </c>
    </row>
    <row r="1315" spans="2:7" x14ac:dyDescent="0.25">
      <c r="C1315" s="6" t="s">
        <v>72</v>
      </c>
      <c r="D1315" s="1">
        <v>3000</v>
      </c>
      <c r="E1315" s="1">
        <v>3000</v>
      </c>
      <c r="F1315" s="1">
        <v>3000</v>
      </c>
      <c r="G1315" s="1">
        <v>8941</v>
      </c>
    </row>
    <row r="1316" spans="2:7" x14ac:dyDescent="0.25">
      <c r="C1316" s="3" t="s">
        <v>60</v>
      </c>
      <c r="D1316" s="3">
        <f>D1314/D1284*100</f>
        <v>3000</v>
      </c>
      <c r="E1316" s="3">
        <f t="shared" ref="E1316:G1316" si="790">E1314/E1284*100</f>
        <v>3000</v>
      </c>
      <c r="F1316" s="3">
        <f t="shared" si="790"/>
        <v>3000</v>
      </c>
      <c r="G1316" s="3">
        <f t="shared" si="790"/>
        <v>8941</v>
      </c>
    </row>
    <row r="1317" spans="2:7" x14ac:dyDescent="0.25">
      <c r="C1317" s="8" t="s">
        <v>68</v>
      </c>
      <c r="D1317" s="3">
        <f>D1315/D1285*100</f>
        <v>3000</v>
      </c>
      <c r="E1317" s="3">
        <f t="shared" ref="E1317:G1317" si="791">E1315/E1285*100</f>
        <v>3000</v>
      </c>
      <c r="F1317" s="3">
        <f t="shared" si="791"/>
        <v>3000</v>
      </c>
      <c r="G1317" s="3">
        <f t="shared" si="791"/>
        <v>8941</v>
      </c>
    </row>
    <row r="1318" spans="2:7" x14ac:dyDescent="0.25">
      <c r="C1318" s="9" t="s">
        <v>28</v>
      </c>
      <c r="D1318" s="10">
        <f>D1317/D1316-1</f>
        <v>0</v>
      </c>
      <c r="E1318" s="10">
        <f>E1317/E1316-1</f>
        <v>0</v>
      </c>
      <c r="F1318" s="10">
        <f>F1317/F1316-1</f>
        <v>0</v>
      </c>
      <c r="G1318" s="10">
        <f>G1317/G1316-1</f>
        <v>0</v>
      </c>
    </row>
    <row r="1319" spans="2:7" x14ac:dyDescent="0.25">
      <c r="C1319" s="4" t="s">
        <v>18</v>
      </c>
      <c r="D1319" s="11">
        <f>AdSens_M</f>
        <v>0.2</v>
      </c>
      <c r="E1319" s="11">
        <f>AdSens_M</f>
        <v>0.2</v>
      </c>
      <c r="F1319" s="11">
        <f>AdSens_M</f>
        <v>0.2</v>
      </c>
      <c r="G1319" s="11">
        <f>AdSens_FC</f>
        <v>0.2</v>
      </c>
    </row>
    <row r="1320" spans="2:7" ht="15" x14ac:dyDescent="0.3">
      <c r="C1320" s="14" t="s">
        <v>8</v>
      </c>
      <c r="D1320" s="14">
        <f>D1318*D1282*D1319</f>
        <v>0</v>
      </c>
      <c r="E1320" s="14">
        <f t="shared" ref="E1320" si="792">E1318*E1282*E1319</f>
        <v>0</v>
      </c>
      <c r="F1320" s="14">
        <f t="shared" ref="F1320" si="793">F1318*F1282*F1319</f>
        <v>0</v>
      </c>
      <c r="G1320" s="14">
        <f t="shared" ref="G1320" si="794">G1318*G1282*G1319</f>
        <v>0</v>
      </c>
    </row>
    <row r="1322" spans="2:7" x14ac:dyDescent="0.25">
      <c r="B1322" s="7" t="s">
        <v>15</v>
      </c>
      <c r="C1322" s="3" t="s">
        <v>52</v>
      </c>
      <c r="D1322">
        <v>20</v>
      </c>
      <c r="E1322">
        <v>20</v>
      </c>
      <c r="F1322">
        <v>20</v>
      </c>
      <c r="G1322">
        <v>60</v>
      </c>
    </row>
    <row r="1323" spans="2:7" x14ac:dyDescent="0.25">
      <c r="C1323" s="6" t="s">
        <v>73</v>
      </c>
      <c r="D1323" s="1">
        <v>20</v>
      </c>
      <c r="E1323" s="1">
        <v>20</v>
      </c>
      <c r="F1323" s="1">
        <v>20</v>
      </c>
      <c r="G1323" s="1">
        <v>60</v>
      </c>
    </row>
    <row r="1324" spans="2:7" x14ac:dyDescent="0.25">
      <c r="C1324" s="3" t="s">
        <v>61</v>
      </c>
      <c r="D1324" s="3">
        <f>D1322/D1284*100</f>
        <v>20</v>
      </c>
      <c r="E1324" s="3">
        <f t="shared" ref="E1324:G1324" si="795">E1322/E1284*100</f>
        <v>20</v>
      </c>
      <c r="F1324" s="3">
        <f t="shared" si="795"/>
        <v>20</v>
      </c>
      <c r="G1324" s="3">
        <f t="shared" si="795"/>
        <v>60</v>
      </c>
    </row>
    <row r="1325" spans="2:7" x14ac:dyDescent="0.25">
      <c r="C1325" s="8" t="s">
        <v>69</v>
      </c>
      <c r="D1325" s="3">
        <f>D1323/D1285*100</f>
        <v>20</v>
      </c>
      <c r="E1325" s="3">
        <f t="shared" ref="E1325:G1325" si="796">E1323/E1285*100</f>
        <v>20</v>
      </c>
      <c r="F1325" s="3">
        <f t="shared" si="796"/>
        <v>20</v>
      </c>
      <c r="G1325" s="3">
        <f t="shared" si="796"/>
        <v>60</v>
      </c>
    </row>
    <row r="1326" spans="2:7" x14ac:dyDescent="0.25">
      <c r="C1326" s="9" t="s">
        <v>29</v>
      </c>
      <c r="D1326" s="10">
        <f>D1325/D1324-1</f>
        <v>0</v>
      </c>
      <c r="E1326" s="10">
        <f>E1325/E1324-1</f>
        <v>0</v>
      </c>
      <c r="F1326" s="10">
        <f>F1325/F1324-1</f>
        <v>0</v>
      </c>
      <c r="G1326" s="10">
        <f>G1325/G1324-1</f>
        <v>0</v>
      </c>
    </row>
    <row r="1327" spans="2:7" x14ac:dyDescent="0.25">
      <c r="C1327" s="4" t="s">
        <v>19</v>
      </c>
      <c r="D1327" s="11">
        <f>ComSens_M</f>
        <v>0.2</v>
      </c>
      <c r="E1327" s="11">
        <f>ComSens_M</f>
        <v>0.2</v>
      </c>
      <c r="F1327" s="11">
        <f>ComSens_M</f>
        <v>0.2</v>
      </c>
      <c r="G1327" s="11">
        <f>ComSens_FC</f>
        <v>0.2</v>
      </c>
    </row>
    <row r="1328" spans="2:7" ht="15" x14ac:dyDescent="0.3">
      <c r="C1328" s="14" t="s">
        <v>8</v>
      </c>
      <c r="D1328" s="14">
        <f>D1326*D1282*D1327</f>
        <v>0</v>
      </c>
      <c r="E1328" s="14">
        <f t="shared" ref="E1328" si="797">E1326*E1282*E1327</f>
        <v>0</v>
      </c>
      <c r="F1328" s="14">
        <f t="shared" ref="F1328" si="798">F1326*F1282*F1327</f>
        <v>0</v>
      </c>
      <c r="G1328" s="14">
        <f t="shared" ref="G1328" si="799">G1326*G1282*G1327</f>
        <v>0</v>
      </c>
    </row>
    <row r="1330" spans="2:7" x14ac:dyDescent="0.25">
      <c r="B1330" s="7" t="s">
        <v>16</v>
      </c>
      <c r="C1330" s="3" t="s">
        <v>51</v>
      </c>
      <c r="D1330">
        <v>10</v>
      </c>
      <c r="E1330">
        <v>10</v>
      </c>
      <c r="F1330">
        <v>10</v>
      </c>
      <c r="G1330">
        <v>45</v>
      </c>
    </row>
    <row r="1331" spans="2:7" x14ac:dyDescent="0.25">
      <c r="C1331" s="6" t="s">
        <v>70</v>
      </c>
      <c r="D1331">
        <v>10</v>
      </c>
      <c r="E1331">
        <v>10</v>
      </c>
      <c r="F1331">
        <v>10</v>
      </c>
      <c r="G1331">
        <v>45</v>
      </c>
    </row>
    <row r="1332" spans="2:7" x14ac:dyDescent="0.25">
      <c r="C1332" s="9" t="s">
        <v>33</v>
      </c>
      <c r="D1332" s="10">
        <f>D1331/D1330-1</f>
        <v>0</v>
      </c>
      <c r="E1332" s="10">
        <f t="shared" ref="E1332" si="800">E1331/E1330-1</f>
        <v>0</v>
      </c>
      <c r="F1332" s="10">
        <f t="shared" ref="F1332" si="801">F1331/F1330-1</f>
        <v>0</v>
      </c>
      <c r="G1332" s="10">
        <f t="shared" ref="G1332" si="802">G1331/G1330-1</f>
        <v>0</v>
      </c>
    </row>
    <row r="1333" spans="2:7" x14ac:dyDescent="0.25">
      <c r="C1333" s="4" t="s">
        <v>17</v>
      </c>
      <c r="D1333" s="11">
        <v>0.1</v>
      </c>
      <c r="E1333" s="11">
        <v>0.1</v>
      </c>
      <c r="F1333" s="11">
        <v>0.1</v>
      </c>
      <c r="G1333" s="11">
        <v>0.1</v>
      </c>
    </row>
    <row r="1334" spans="2:7" ht="15" x14ac:dyDescent="0.3">
      <c r="C1334" s="14" t="s">
        <v>8</v>
      </c>
      <c r="D1334" s="14">
        <f>D1332*D1282*D1333</f>
        <v>0</v>
      </c>
      <c r="E1334" s="14">
        <f t="shared" ref="E1334" si="803">E1332*E1282*E1333</f>
        <v>0</v>
      </c>
      <c r="F1334" s="14">
        <f t="shared" ref="F1334" si="804">F1332*F1282*F1333</f>
        <v>0</v>
      </c>
      <c r="G1334" s="14">
        <f t="shared" ref="G1334" si="805">G1332*G1282*G1333</f>
        <v>0</v>
      </c>
    </row>
    <row r="1336" spans="2:7" x14ac:dyDescent="0.25">
      <c r="B1336" s="7" t="s">
        <v>24</v>
      </c>
      <c r="C1336" s="3" t="s">
        <v>49</v>
      </c>
      <c r="D1336">
        <v>5</v>
      </c>
      <c r="E1336">
        <v>5</v>
      </c>
      <c r="F1336">
        <v>5</v>
      </c>
      <c r="G1336">
        <v>5</v>
      </c>
    </row>
    <row r="1337" spans="2:7" x14ac:dyDescent="0.25">
      <c r="C1337" s="6" t="s">
        <v>50</v>
      </c>
      <c r="D1337" s="1">
        <v>5</v>
      </c>
      <c r="E1337" s="1">
        <v>5</v>
      </c>
      <c r="F1337" s="1">
        <v>5</v>
      </c>
      <c r="G1337" s="1">
        <v>5</v>
      </c>
    </row>
    <row r="1338" spans="2:7" x14ac:dyDescent="0.25">
      <c r="C1338" s="9" t="s">
        <v>34</v>
      </c>
      <c r="D1338" s="10">
        <f>D1337/D1336-1</f>
        <v>0</v>
      </c>
      <c r="E1338" s="10">
        <f t="shared" ref="E1338" si="806">E1337/E1336-1</f>
        <v>0</v>
      </c>
      <c r="F1338" s="10">
        <f t="shared" ref="F1338" si="807">F1337/F1336-1</f>
        <v>0</v>
      </c>
      <c r="G1338" s="10">
        <f t="shared" ref="G1338" si="808">G1337/G1336-1</f>
        <v>0</v>
      </c>
    </row>
    <row r="1339" spans="2:7" x14ac:dyDescent="0.25">
      <c r="C1339" s="4" t="s">
        <v>35</v>
      </c>
      <c r="D1339" s="11">
        <f>CmpSens_M</f>
        <v>-0.5</v>
      </c>
      <c r="E1339" s="11">
        <f>CmpSens_M</f>
        <v>-0.5</v>
      </c>
      <c r="F1339" s="11">
        <f>CmpSens_M</f>
        <v>-0.5</v>
      </c>
      <c r="G1339" s="11">
        <f>CmpSens_FC</f>
        <v>-0.5</v>
      </c>
    </row>
    <row r="1340" spans="2:7" ht="15" x14ac:dyDescent="0.3">
      <c r="C1340" s="14" t="s">
        <v>8</v>
      </c>
      <c r="D1340" s="14">
        <f>D1338*D1282*D1339</f>
        <v>0</v>
      </c>
      <c r="E1340" s="14">
        <f t="shared" ref="E1340" si="809">E1338*E1282*E1339</f>
        <v>0</v>
      </c>
      <c r="F1340" s="14">
        <f t="shared" ref="F1340" si="810">F1338*F1282*F1339</f>
        <v>0</v>
      </c>
      <c r="G1340" s="14">
        <f t="shared" ref="G1340" si="811">G1338*G1282*G1339</f>
        <v>0</v>
      </c>
    </row>
    <row r="1342" spans="2:7" x14ac:dyDescent="0.25">
      <c r="B1342" s="7" t="s">
        <v>30</v>
      </c>
      <c r="C1342" s="6" t="s">
        <v>36</v>
      </c>
      <c r="D1342" s="1" t="s">
        <v>43</v>
      </c>
    </row>
    <row r="1343" spans="2:7" x14ac:dyDescent="0.25">
      <c r="C1343" s="4" t="s">
        <v>32</v>
      </c>
      <c r="D1343" s="11">
        <f>NewSens_M</f>
        <v>7.0000000000000007E-2</v>
      </c>
      <c r="E1343" s="11">
        <f>NewSens_M</f>
        <v>7.0000000000000007E-2</v>
      </c>
      <c r="F1343" s="11">
        <f>NewSens_M</f>
        <v>7.0000000000000007E-2</v>
      </c>
      <c r="G1343" s="11">
        <f>NewSens_FC</f>
        <v>7.0000000000000007E-2</v>
      </c>
    </row>
    <row r="1344" spans="2:7" ht="15" x14ac:dyDescent="0.3">
      <c r="C1344" s="14" t="s">
        <v>8</v>
      </c>
      <c r="D1344" s="14">
        <f>IF($D1342="y",D1282*NewSens_M,0)</f>
        <v>0</v>
      </c>
      <c r="E1344" s="14">
        <f>IF($D1342="y",E1282*NewSens_M,0)</f>
        <v>0</v>
      </c>
      <c r="F1344" s="14">
        <f>IF($D1342="y",F1282*NewSens_M,0)</f>
        <v>0</v>
      </c>
      <c r="G1344" s="14">
        <f>IF($D1342="y",G1282*NewSens_M,0)</f>
        <v>0</v>
      </c>
    </row>
    <row r="1346" spans="2:7" x14ac:dyDescent="0.25">
      <c r="B1346" s="7" t="s">
        <v>42</v>
      </c>
      <c r="C1346" s="3" t="s">
        <v>38</v>
      </c>
      <c r="D1346">
        <v>2</v>
      </c>
      <c r="E1346">
        <v>2</v>
      </c>
      <c r="F1346">
        <v>2</v>
      </c>
      <c r="G1346">
        <v>2</v>
      </c>
    </row>
    <row r="1347" spans="2:7" x14ac:dyDescent="0.25">
      <c r="B1347" s="7"/>
      <c r="C1347" s="3" t="s">
        <v>37</v>
      </c>
      <c r="D1347">
        <v>2</v>
      </c>
      <c r="E1347">
        <v>2</v>
      </c>
      <c r="F1347">
        <v>2</v>
      </c>
      <c r="G1347">
        <v>2</v>
      </c>
    </row>
    <row r="1348" spans="2:7" x14ac:dyDescent="0.25">
      <c r="C1348" s="6" t="s">
        <v>39</v>
      </c>
      <c r="D1348" s="1">
        <v>2</v>
      </c>
      <c r="E1348" s="1">
        <v>2</v>
      </c>
      <c r="F1348" s="1">
        <v>2</v>
      </c>
      <c r="G1348" s="1">
        <v>2</v>
      </c>
    </row>
    <row r="1349" spans="2:7" x14ac:dyDescent="0.25">
      <c r="C1349" s="6" t="s">
        <v>40</v>
      </c>
      <c r="D1349" s="1">
        <v>2</v>
      </c>
      <c r="E1349" s="1">
        <v>2</v>
      </c>
      <c r="F1349" s="1">
        <v>2</v>
      </c>
      <c r="G1349" s="1">
        <v>2</v>
      </c>
    </row>
    <row r="1350" spans="2:7" x14ac:dyDescent="0.25">
      <c r="C1350" s="9" t="s">
        <v>41</v>
      </c>
      <c r="D1350" s="13">
        <f>SUM(D1348:D1349)-SUM(D1346:D1347)</f>
        <v>0</v>
      </c>
      <c r="E1350" s="13">
        <f t="shared" ref="E1350" si="812">SUM(E1348:E1349)-SUM(E1346:E1347)</f>
        <v>0</v>
      </c>
      <c r="F1350" s="13">
        <f t="shared" ref="F1350" si="813">SUM(F1348:F1349)-SUM(F1346:F1347)</f>
        <v>0</v>
      </c>
      <c r="G1350" s="13">
        <f t="shared" ref="G1350" si="814">SUM(G1348:G1349)-SUM(G1346:G1347)</f>
        <v>0</v>
      </c>
    </row>
    <row r="1351" spans="2:7" x14ac:dyDescent="0.25">
      <c r="C1351" s="4" t="s">
        <v>17</v>
      </c>
      <c r="D1351" s="11">
        <f>ChgSens_M</f>
        <v>0.1</v>
      </c>
      <c r="E1351" s="11">
        <f>ChgSens_M</f>
        <v>0.1</v>
      </c>
      <c r="F1351" s="11">
        <f>ChgSens_M</f>
        <v>0.1</v>
      </c>
      <c r="G1351" s="11">
        <f>ChgSens_FC</f>
        <v>0.1</v>
      </c>
    </row>
    <row r="1352" spans="2:7" ht="15" x14ac:dyDescent="0.3">
      <c r="C1352" s="14" t="s">
        <v>8</v>
      </c>
      <c r="D1352" s="14">
        <f>IF($D1342="y",D1350*D1282*D1351,0)</f>
        <v>0</v>
      </c>
      <c r="E1352" s="14">
        <f t="shared" ref="E1352" si="815">IF($D1342="y",E1350*E1282*E1351,0)</f>
        <v>0</v>
      </c>
      <c r="F1352" s="14">
        <f t="shared" ref="F1352" si="816">IF($D1342="y",F1350*F1282*F1351,0)</f>
        <v>0</v>
      </c>
      <c r="G1352" s="14">
        <f t="shared" ref="G1352" si="817">IF($D1342="y",G1350*G1282*G1351,0)</f>
        <v>0</v>
      </c>
    </row>
    <row r="1355" spans="2:7" ht="15" x14ac:dyDescent="0.3">
      <c r="C1355" s="14" t="s">
        <v>44</v>
      </c>
      <c r="D1355" s="14">
        <f>ROUND(D1352+D1344+D1340+D1334+D1328+D1320+D1312+D1304+D1296+D1292,0)</f>
        <v>-20</v>
      </c>
      <c r="E1355" s="14">
        <f t="shared" ref="E1355:G1355" si="818">ROUND(E1352+E1344+E1340+E1334+E1328+E1320+E1312+E1304+E1296+E1292,0)</f>
        <v>-20</v>
      </c>
      <c r="F1355" s="14">
        <f t="shared" si="818"/>
        <v>-20</v>
      </c>
      <c r="G1355" s="14">
        <f t="shared" si="818"/>
        <v>-11</v>
      </c>
    </row>
    <row r="1357" spans="2:7" x14ac:dyDescent="0.25">
      <c r="C1357" s="15" t="str">
        <f>A1281&amp;" FORECAST"</f>
        <v>7-1 FORECAST</v>
      </c>
      <c r="D1357" s="15">
        <f>D1355+D1282</f>
        <v>79</v>
      </c>
      <c r="E1357" s="15">
        <f t="shared" ref="E1357:G1357" si="819">E1355+E1282</f>
        <v>79</v>
      </c>
      <c r="F1357" s="15">
        <f t="shared" si="819"/>
        <v>79</v>
      </c>
      <c r="G1357" s="15">
        <f t="shared" si="819"/>
        <v>40</v>
      </c>
    </row>
    <row r="1361" spans="1:7" x14ac:dyDescent="0.25">
      <c r="A1361" s="2" t="s">
        <v>86</v>
      </c>
      <c r="D1361" s="3" t="s">
        <v>2</v>
      </c>
      <c r="E1361" s="3" t="s">
        <v>3</v>
      </c>
      <c r="F1361" s="3" t="s">
        <v>4</v>
      </c>
      <c r="G1361" s="3" t="s">
        <v>5</v>
      </c>
    </row>
    <row r="1362" spans="1:7" x14ac:dyDescent="0.25">
      <c r="C1362" s="3" t="s">
        <v>1</v>
      </c>
      <c r="D1362" s="3">
        <f>D1357</f>
        <v>79</v>
      </c>
      <c r="E1362" s="3">
        <f t="shared" ref="E1362:G1362" si="820">E1357</f>
        <v>79</v>
      </c>
      <c r="F1362" s="3">
        <f t="shared" si="820"/>
        <v>79</v>
      </c>
      <c r="G1362" s="3">
        <f t="shared" si="820"/>
        <v>40</v>
      </c>
    </row>
    <row r="1364" spans="1:7" x14ac:dyDescent="0.25">
      <c r="C1364" s="3" t="s">
        <v>62</v>
      </c>
      <c r="D1364">
        <v>100</v>
      </c>
      <c r="E1364">
        <v>100</v>
      </c>
      <c r="F1364">
        <v>100</v>
      </c>
      <c r="G1364">
        <v>100</v>
      </c>
    </row>
    <row r="1365" spans="1:7" x14ac:dyDescent="0.25">
      <c r="C1365" s="3" t="s">
        <v>63</v>
      </c>
      <c r="D1365" s="1">
        <v>100</v>
      </c>
      <c r="E1365" s="1">
        <v>100</v>
      </c>
      <c r="F1365" s="1">
        <v>100</v>
      </c>
      <c r="G1365" s="1">
        <v>100</v>
      </c>
    </row>
    <row r="1369" spans="1:7" x14ac:dyDescent="0.25">
      <c r="B1369" s="7" t="s">
        <v>6</v>
      </c>
      <c r="C1369" s="3" t="s">
        <v>54</v>
      </c>
      <c r="D1369">
        <v>100</v>
      </c>
      <c r="E1369">
        <v>100</v>
      </c>
      <c r="F1369">
        <v>100</v>
      </c>
      <c r="G1369">
        <v>100</v>
      </c>
    </row>
    <row r="1370" spans="1:7" x14ac:dyDescent="0.25">
      <c r="C1370" s="3" t="s">
        <v>64</v>
      </c>
      <c r="D1370">
        <v>100</v>
      </c>
      <c r="E1370">
        <v>100</v>
      </c>
      <c r="F1370">
        <v>100</v>
      </c>
      <c r="G1370">
        <v>100</v>
      </c>
    </row>
    <row r="1371" spans="1:7" x14ac:dyDescent="0.25">
      <c r="C1371" s="4" t="s">
        <v>7</v>
      </c>
      <c r="D1371" s="5">
        <f>D1370/D1369-1</f>
        <v>0</v>
      </c>
      <c r="E1371" s="5">
        <f>E1370/E1369-1</f>
        <v>0</v>
      </c>
      <c r="F1371" s="5">
        <f>F1370/F1369-1</f>
        <v>0</v>
      </c>
      <c r="G1371" s="5">
        <f>G1370/G1369-1</f>
        <v>0</v>
      </c>
    </row>
    <row r="1372" spans="1:7" ht="15" x14ac:dyDescent="0.3">
      <c r="C1372" s="14" t="s">
        <v>8</v>
      </c>
      <c r="D1372" s="14">
        <f>D1371*D1362</f>
        <v>0</v>
      </c>
      <c r="E1372" s="14">
        <f t="shared" ref="E1372" si="821">E1371*E1362</f>
        <v>0</v>
      </c>
      <c r="F1372" s="14">
        <f t="shared" ref="F1372" si="822">F1371*F1362</f>
        <v>0</v>
      </c>
      <c r="G1372" s="14">
        <f t="shared" ref="G1372" si="823">G1371*G1362</f>
        <v>0</v>
      </c>
    </row>
    <row r="1374" spans="1:7" x14ac:dyDescent="0.25">
      <c r="B1374" s="7" t="s">
        <v>25</v>
      </c>
      <c r="C1374" s="3" t="s">
        <v>26</v>
      </c>
      <c r="D1374" s="1">
        <f>D1294+1</f>
        <v>26</v>
      </c>
    </row>
    <row r="1375" spans="1:7" x14ac:dyDescent="0.25">
      <c r="B1375" s="7"/>
      <c r="C1375" s="4" t="s">
        <v>27</v>
      </c>
      <c r="D1375" s="4">
        <f>seasonal_adjustment($D1374)</f>
        <v>9.7826086956521702E-2</v>
      </c>
      <c r="E1375" s="4">
        <f t="shared" ref="E1375" si="824">seasonal_adjustment($D1374)</f>
        <v>9.7826086956521702E-2</v>
      </c>
      <c r="F1375" s="4">
        <f t="shared" ref="F1375" si="825">seasonal_adjustment($D1374)</f>
        <v>9.7826086956521702E-2</v>
      </c>
      <c r="G1375" s="4">
        <f t="shared" ref="G1375" si="826">seasonal_adjustment($D1374)</f>
        <v>9.7826086956521702E-2</v>
      </c>
    </row>
    <row r="1376" spans="1:7" ht="15" x14ac:dyDescent="0.3">
      <c r="C1376" s="14" t="s">
        <v>8</v>
      </c>
      <c r="D1376" s="14">
        <f>D1375*D1362</f>
        <v>7.7282608695652142</v>
      </c>
      <c r="E1376" s="14">
        <f t="shared" ref="E1376" si="827">E1375*E1362</f>
        <v>7.7282608695652142</v>
      </c>
      <c r="F1376" s="14">
        <f t="shared" ref="F1376" si="828">F1375*F1362</f>
        <v>7.7282608695652142</v>
      </c>
      <c r="G1376" s="14">
        <f t="shared" ref="G1376" si="829">G1375*G1362</f>
        <v>3.9130434782608683</v>
      </c>
    </row>
    <row r="1378" spans="2:7" x14ac:dyDescent="0.25">
      <c r="B1378" s="7" t="s">
        <v>9</v>
      </c>
      <c r="C1378" s="3" t="s">
        <v>55</v>
      </c>
      <c r="D1378">
        <v>10</v>
      </c>
      <c r="E1378">
        <v>10</v>
      </c>
      <c r="F1378">
        <v>10</v>
      </c>
      <c r="G1378">
        <v>75</v>
      </c>
    </row>
    <row r="1379" spans="2:7" x14ac:dyDescent="0.25">
      <c r="C1379" s="6" t="s">
        <v>65</v>
      </c>
      <c r="D1379" s="1">
        <v>10</v>
      </c>
      <c r="E1379" s="1">
        <v>10</v>
      </c>
      <c r="F1379" s="1">
        <v>10</v>
      </c>
      <c r="G1379" s="1">
        <v>75</v>
      </c>
    </row>
    <row r="1380" spans="2:7" x14ac:dyDescent="0.25">
      <c r="C1380" s="3" t="s">
        <v>56</v>
      </c>
      <c r="D1380" s="3">
        <f>D1378/D1364*100</f>
        <v>10</v>
      </c>
      <c r="E1380" s="3">
        <f t="shared" ref="E1380:G1380" si="830">E1378/E1364*100</f>
        <v>10</v>
      </c>
      <c r="F1380" s="3">
        <f t="shared" si="830"/>
        <v>10</v>
      </c>
      <c r="G1380" s="3">
        <f t="shared" si="830"/>
        <v>75</v>
      </c>
    </row>
    <row r="1381" spans="2:7" x14ac:dyDescent="0.25">
      <c r="C1381" s="8" t="s">
        <v>66</v>
      </c>
      <c r="D1381" s="3">
        <f>D1379/D1365*100</f>
        <v>10</v>
      </c>
      <c r="E1381" s="3">
        <f t="shared" ref="E1381:G1381" si="831">E1379/E1365*100</f>
        <v>10</v>
      </c>
      <c r="F1381" s="3">
        <f t="shared" si="831"/>
        <v>10</v>
      </c>
      <c r="G1381" s="3">
        <f t="shared" si="831"/>
        <v>75</v>
      </c>
    </row>
    <row r="1382" spans="2:7" x14ac:dyDescent="0.25">
      <c r="C1382" s="9" t="s">
        <v>57</v>
      </c>
      <c r="D1382" s="10">
        <f>D1381/D1380-1</f>
        <v>0</v>
      </c>
      <c r="E1382" s="10">
        <f>E1381/E1380-1</f>
        <v>0</v>
      </c>
      <c r="F1382" s="10">
        <f>F1381/F1380-1</f>
        <v>0</v>
      </c>
      <c r="G1382" s="10">
        <f>G1381/G1380-1</f>
        <v>0</v>
      </c>
    </row>
    <row r="1383" spans="2:7" x14ac:dyDescent="0.25">
      <c r="C1383" s="4" t="s">
        <v>11</v>
      </c>
      <c r="D1383" s="11">
        <f>PE_M</f>
        <v>-1.5</v>
      </c>
      <c r="E1383" s="11">
        <f>PE_M</f>
        <v>-1.5</v>
      </c>
      <c r="F1383" s="11">
        <f>PE_M</f>
        <v>-1.5</v>
      </c>
      <c r="G1383" s="11">
        <f>PE_FC</f>
        <v>-1.5</v>
      </c>
    </row>
    <row r="1384" spans="2:7" ht="15" x14ac:dyDescent="0.3">
      <c r="C1384" s="14" t="s">
        <v>8</v>
      </c>
      <c r="D1384" s="14">
        <f>D1382*D1362*D1383</f>
        <v>0</v>
      </c>
      <c r="E1384" s="14">
        <f t="shared" ref="E1384" si="832">E1382*E1362*E1383</f>
        <v>0</v>
      </c>
      <c r="F1384" s="14">
        <f t="shared" ref="F1384" si="833">F1382*F1362*F1383</f>
        <v>0</v>
      </c>
      <c r="G1384" s="14">
        <f t="shared" ref="G1384" si="834">G1382*G1362*G1383</f>
        <v>0</v>
      </c>
    </row>
    <row r="1386" spans="2:7" x14ac:dyDescent="0.25">
      <c r="B1386" s="7" t="s">
        <v>10</v>
      </c>
      <c r="C1386" s="3" t="s">
        <v>58</v>
      </c>
      <c r="D1386">
        <v>46</v>
      </c>
      <c r="E1386">
        <v>40</v>
      </c>
      <c r="F1386">
        <v>40</v>
      </c>
      <c r="G1386">
        <v>105</v>
      </c>
    </row>
    <row r="1387" spans="2:7" x14ac:dyDescent="0.25">
      <c r="C1387" s="6" t="s">
        <v>71</v>
      </c>
      <c r="D1387" s="1">
        <v>46</v>
      </c>
      <c r="E1387" s="1">
        <v>40</v>
      </c>
      <c r="F1387" s="1">
        <v>40</v>
      </c>
      <c r="G1387" s="1">
        <v>105</v>
      </c>
    </row>
    <row r="1388" spans="2:7" x14ac:dyDescent="0.25">
      <c r="C1388" s="3" t="s">
        <v>59</v>
      </c>
      <c r="D1388" s="3">
        <f>D1386/D1364*100</f>
        <v>46</v>
      </c>
      <c r="E1388" s="3">
        <f t="shared" ref="E1388:G1388" si="835">E1386/E1364*100</f>
        <v>40</v>
      </c>
      <c r="F1388" s="3">
        <f t="shared" si="835"/>
        <v>40</v>
      </c>
      <c r="G1388" s="3">
        <f t="shared" si="835"/>
        <v>105</v>
      </c>
    </row>
    <row r="1389" spans="2:7" x14ac:dyDescent="0.25">
      <c r="C1389" s="8" t="s">
        <v>67</v>
      </c>
      <c r="D1389" s="3">
        <f>D1387/D1365*100</f>
        <v>46</v>
      </c>
      <c r="E1389" s="3">
        <f t="shared" ref="E1389:G1389" si="836">E1387/E1365*100</f>
        <v>40</v>
      </c>
      <c r="F1389" s="3">
        <f t="shared" si="836"/>
        <v>40</v>
      </c>
      <c r="G1389" s="3">
        <f t="shared" si="836"/>
        <v>105</v>
      </c>
    </row>
    <row r="1390" spans="2:7" x14ac:dyDescent="0.25">
      <c r="C1390" s="9" t="s">
        <v>14</v>
      </c>
      <c r="D1390" s="10">
        <f>D1389/D1388-1</f>
        <v>0</v>
      </c>
      <c r="E1390" s="10">
        <f>E1389/E1388-1</f>
        <v>0</v>
      </c>
      <c r="F1390" s="10">
        <f>F1389/F1388-1</f>
        <v>0</v>
      </c>
      <c r="G1390" s="10">
        <f>G1389/G1388-1</f>
        <v>0</v>
      </c>
    </row>
    <row r="1391" spans="2:7" x14ac:dyDescent="0.25">
      <c r="C1391" s="4" t="s">
        <v>12</v>
      </c>
      <c r="D1391" s="11">
        <f>AdSens_M</f>
        <v>0.2</v>
      </c>
      <c r="E1391" s="11">
        <f>AdSens_M</f>
        <v>0.2</v>
      </c>
      <c r="F1391" s="11">
        <f>AdSens_M</f>
        <v>0.2</v>
      </c>
      <c r="G1391" s="11">
        <f>AdSens_FC</f>
        <v>0.2</v>
      </c>
    </row>
    <row r="1392" spans="2:7" ht="15" x14ac:dyDescent="0.3">
      <c r="C1392" s="14" t="s">
        <v>8</v>
      </c>
      <c r="D1392" s="14">
        <f>D1390*D1362*D1391</f>
        <v>0</v>
      </c>
      <c r="E1392" s="14">
        <f t="shared" ref="E1392" si="837">E1390*E1362*E1391</f>
        <v>0</v>
      </c>
      <c r="F1392" s="14">
        <f t="shared" ref="F1392" si="838">F1390*F1362*F1391</f>
        <v>0</v>
      </c>
      <c r="G1392" s="14">
        <f t="shared" ref="G1392" si="839">G1390*G1362*G1391</f>
        <v>0</v>
      </c>
    </row>
    <row r="1394" spans="2:7" x14ac:dyDescent="0.25">
      <c r="B1394" s="7" t="s">
        <v>13</v>
      </c>
      <c r="C1394" s="3" t="s">
        <v>53</v>
      </c>
      <c r="D1394">
        <v>3000</v>
      </c>
      <c r="E1394">
        <v>3000</v>
      </c>
      <c r="F1394">
        <v>3000</v>
      </c>
      <c r="G1394">
        <v>8941</v>
      </c>
    </row>
    <row r="1395" spans="2:7" x14ac:dyDescent="0.25">
      <c r="C1395" s="6" t="s">
        <v>72</v>
      </c>
      <c r="D1395" s="1">
        <v>3000</v>
      </c>
      <c r="E1395" s="1">
        <v>3000</v>
      </c>
      <c r="F1395" s="1">
        <v>3000</v>
      </c>
      <c r="G1395" s="1">
        <v>8941</v>
      </c>
    </row>
    <row r="1396" spans="2:7" x14ac:dyDescent="0.25">
      <c r="C1396" s="3" t="s">
        <v>60</v>
      </c>
      <c r="D1396" s="3">
        <f>D1394/D1364*100</f>
        <v>3000</v>
      </c>
      <c r="E1396" s="3">
        <f t="shared" ref="E1396:G1396" si="840">E1394/E1364*100</f>
        <v>3000</v>
      </c>
      <c r="F1396" s="3">
        <f t="shared" si="840"/>
        <v>3000</v>
      </c>
      <c r="G1396" s="3">
        <f t="shared" si="840"/>
        <v>8941</v>
      </c>
    </row>
    <row r="1397" spans="2:7" x14ac:dyDescent="0.25">
      <c r="C1397" s="8" t="s">
        <v>68</v>
      </c>
      <c r="D1397" s="3">
        <f>D1395/D1365*100</f>
        <v>3000</v>
      </c>
      <c r="E1397" s="3">
        <f t="shared" ref="E1397:G1397" si="841">E1395/E1365*100</f>
        <v>3000</v>
      </c>
      <c r="F1397" s="3">
        <f t="shared" si="841"/>
        <v>3000</v>
      </c>
      <c r="G1397" s="3">
        <f t="shared" si="841"/>
        <v>8941</v>
      </c>
    </row>
    <row r="1398" spans="2:7" x14ac:dyDescent="0.25">
      <c r="C1398" s="9" t="s">
        <v>28</v>
      </c>
      <c r="D1398" s="10">
        <f>D1397/D1396-1</f>
        <v>0</v>
      </c>
      <c r="E1398" s="10">
        <f>E1397/E1396-1</f>
        <v>0</v>
      </c>
      <c r="F1398" s="10">
        <f>F1397/F1396-1</f>
        <v>0</v>
      </c>
      <c r="G1398" s="10">
        <f>G1397/G1396-1</f>
        <v>0</v>
      </c>
    </row>
    <row r="1399" spans="2:7" x14ac:dyDescent="0.25">
      <c r="C1399" s="4" t="s">
        <v>18</v>
      </c>
      <c r="D1399" s="11">
        <f>AdSens_M</f>
        <v>0.2</v>
      </c>
      <c r="E1399" s="11">
        <f>AdSens_M</f>
        <v>0.2</v>
      </c>
      <c r="F1399" s="11">
        <f>AdSens_M</f>
        <v>0.2</v>
      </c>
      <c r="G1399" s="11">
        <f>AdSens_FC</f>
        <v>0.2</v>
      </c>
    </row>
    <row r="1400" spans="2:7" ht="15" x14ac:dyDescent="0.3">
      <c r="C1400" s="14" t="s">
        <v>8</v>
      </c>
      <c r="D1400" s="14">
        <f>D1398*D1362*D1399</f>
        <v>0</v>
      </c>
      <c r="E1400" s="14">
        <f t="shared" ref="E1400" si="842">E1398*E1362*E1399</f>
        <v>0</v>
      </c>
      <c r="F1400" s="14">
        <f t="shared" ref="F1400" si="843">F1398*F1362*F1399</f>
        <v>0</v>
      </c>
      <c r="G1400" s="14">
        <f t="shared" ref="G1400" si="844">G1398*G1362*G1399</f>
        <v>0</v>
      </c>
    </row>
    <row r="1402" spans="2:7" x14ac:dyDescent="0.25">
      <c r="B1402" s="7" t="s">
        <v>15</v>
      </c>
      <c r="C1402" s="3" t="s">
        <v>52</v>
      </c>
      <c r="D1402">
        <v>20</v>
      </c>
      <c r="E1402">
        <v>20</v>
      </c>
      <c r="F1402">
        <v>20</v>
      </c>
      <c r="G1402">
        <v>60</v>
      </c>
    </row>
    <row r="1403" spans="2:7" x14ac:dyDescent="0.25">
      <c r="C1403" s="6" t="s">
        <v>73</v>
      </c>
      <c r="D1403" s="1">
        <v>20</v>
      </c>
      <c r="E1403" s="1">
        <v>20</v>
      </c>
      <c r="F1403" s="1">
        <v>20</v>
      </c>
      <c r="G1403" s="1">
        <v>60</v>
      </c>
    </row>
    <row r="1404" spans="2:7" x14ac:dyDescent="0.25">
      <c r="C1404" s="3" t="s">
        <v>61</v>
      </c>
      <c r="D1404" s="3">
        <f>D1402/D1364*100</f>
        <v>20</v>
      </c>
      <c r="E1404" s="3">
        <f t="shared" ref="E1404:G1404" si="845">E1402/E1364*100</f>
        <v>20</v>
      </c>
      <c r="F1404" s="3">
        <f t="shared" si="845"/>
        <v>20</v>
      </c>
      <c r="G1404" s="3">
        <f t="shared" si="845"/>
        <v>60</v>
      </c>
    </row>
    <row r="1405" spans="2:7" x14ac:dyDescent="0.25">
      <c r="C1405" s="8" t="s">
        <v>69</v>
      </c>
      <c r="D1405" s="3">
        <f>D1403/D1365*100</f>
        <v>20</v>
      </c>
      <c r="E1405" s="3">
        <f t="shared" ref="E1405:G1405" si="846">E1403/E1365*100</f>
        <v>20</v>
      </c>
      <c r="F1405" s="3">
        <f t="shared" si="846"/>
        <v>20</v>
      </c>
      <c r="G1405" s="3">
        <f t="shared" si="846"/>
        <v>60</v>
      </c>
    </row>
    <row r="1406" spans="2:7" x14ac:dyDescent="0.25">
      <c r="C1406" s="9" t="s">
        <v>29</v>
      </c>
      <c r="D1406" s="10">
        <f>D1405/D1404-1</f>
        <v>0</v>
      </c>
      <c r="E1406" s="10">
        <f>E1405/E1404-1</f>
        <v>0</v>
      </c>
      <c r="F1406" s="10">
        <f>F1405/F1404-1</f>
        <v>0</v>
      </c>
      <c r="G1406" s="10">
        <f>G1405/G1404-1</f>
        <v>0</v>
      </c>
    </row>
    <row r="1407" spans="2:7" x14ac:dyDescent="0.25">
      <c r="C1407" s="4" t="s">
        <v>19</v>
      </c>
      <c r="D1407" s="11">
        <f>ComSens_M</f>
        <v>0.2</v>
      </c>
      <c r="E1407" s="11">
        <f>ComSens_M</f>
        <v>0.2</v>
      </c>
      <c r="F1407" s="11">
        <f>ComSens_M</f>
        <v>0.2</v>
      </c>
      <c r="G1407" s="11">
        <f>ComSens_FC</f>
        <v>0.2</v>
      </c>
    </row>
    <row r="1408" spans="2:7" ht="15" x14ac:dyDescent="0.3">
      <c r="C1408" s="14" t="s">
        <v>8</v>
      </c>
      <c r="D1408" s="14">
        <f>D1406*D1362*D1407</f>
        <v>0</v>
      </c>
      <c r="E1408" s="14">
        <f t="shared" ref="E1408" si="847">E1406*E1362*E1407</f>
        <v>0</v>
      </c>
      <c r="F1408" s="14">
        <f t="shared" ref="F1408" si="848">F1406*F1362*F1407</f>
        <v>0</v>
      </c>
      <c r="G1408" s="14">
        <f t="shared" ref="G1408" si="849">G1406*G1362*G1407</f>
        <v>0</v>
      </c>
    </row>
    <row r="1410" spans="2:7" x14ac:dyDescent="0.25">
      <c r="B1410" s="7" t="s">
        <v>16</v>
      </c>
      <c r="C1410" s="3" t="s">
        <v>51</v>
      </c>
      <c r="D1410">
        <v>10</v>
      </c>
      <c r="E1410">
        <v>10</v>
      </c>
      <c r="F1410">
        <v>10</v>
      </c>
      <c r="G1410">
        <v>45</v>
      </c>
    </row>
    <row r="1411" spans="2:7" x14ac:dyDescent="0.25">
      <c r="C1411" s="6" t="s">
        <v>70</v>
      </c>
      <c r="D1411">
        <v>10</v>
      </c>
      <c r="E1411">
        <v>10</v>
      </c>
      <c r="F1411">
        <v>10</v>
      </c>
      <c r="G1411">
        <v>45</v>
      </c>
    </row>
    <row r="1412" spans="2:7" x14ac:dyDescent="0.25">
      <c r="C1412" s="9" t="s">
        <v>33</v>
      </c>
      <c r="D1412" s="10">
        <f>D1411/D1410-1</f>
        <v>0</v>
      </c>
      <c r="E1412" s="10">
        <f t="shared" ref="E1412" si="850">E1411/E1410-1</f>
        <v>0</v>
      </c>
      <c r="F1412" s="10">
        <f t="shared" ref="F1412" si="851">F1411/F1410-1</f>
        <v>0</v>
      </c>
      <c r="G1412" s="10">
        <f t="shared" ref="G1412" si="852">G1411/G1410-1</f>
        <v>0</v>
      </c>
    </row>
    <row r="1413" spans="2:7" x14ac:dyDescent="0.25">
      <c r="C1413" s="4" t="s">
        <v>17</v>
      </c>
      <c r="D1413" s="11">
        <v>0.1</v>
      </c>
      <c r="E1413" s="11">
        <v>0.1</v>
      </c>
      <c r="F1413" s="11">
        <v>0.1</v>
      </c>
      <c r="G1413" s="11">
        <v>0.1</v>
      </c>
    </row>
    <row r="1414" spans="2:7" ht="15" x14ac:dyDescent="0.3">
      <c r="C1414" s="14" t="s">
        <v>8</v>
      </c>
      <c r="D1414" s="14">
        <f>D1412*D1362*D1413</f>
        <v>0</v>
      </c>
      <c r="E1414" s="14">
        <f t="shared" ref="E1414" si="853">E1412*E1362*E1413</f>
        <v>0</v>
      </c>
      <c r="F1414" s="14">
        <f t="shared" ref="F1414" si="854">F1412*F1362*F1413</f>
        <v>0</v>
      </c>
      <c r="G1414" s="14">
        <f t="shared" ref="G1414" si="855">G1412*G1362*G1413</f>
        <v>0</v>
      </c>
    </row>
    <row r="1416" spans="2:7" x14ac:dyDescent="0.25">
      <c r="B1416" s="7" t="s">
        <v>24</v>
      </c>
      <c r="C1416" s="3" t="s">
        <v>49</v>
      </c>
      <c r="D1416">
        <v>5</v>
      </c>
      <c r="E1416">
        <v>5</v>
      </c>
      <c r="F1416">
        <v>5</v>
      </c>
      <c r="G1416">
        <v>5</v>
      </c>
    </row>
    <row r="1417" spans="2:7" x14ac:dyDescent="0.25">
      <c r="C1417" s="6" t="s">
        <v>50</v>
      </c>
      <c r="D1417" s="1">
        <v>5</v>
      </c>
      <c r="E1417" s="1">
        <v>5</v>
      </c>
      <c r="F1417" s="1">
        <v>5</v>
      </c>
      <c r="G1417" s="1">
        <v>5</v>
      </c>
    </row>
    <row r="1418" spans="2:7" x14ac:dyDescent="0.25">
      <c r="C1418" s="9" t="s">
        <v>34</v>
      </c>
      <c r="D1418" s="10">
        <f>D1417/D1416-1</f>
        <v>0</v>
      </c>
      <c r="E1418" s="10">
        <f t="shared" ref="E1418" si="856">E1417/E1416-1</f>
        <v>0</v>
      </c>
      <c r="F1418" s="10">
        <f t="shared" ref="F1418" si="857">F1417/F1416-1</f>
        <v>0</v>
      </c>
      <c r="G1418" s="10">
        <f t="shared" ref="G1418" si="858">G1417/G1416-1</f>
        <v>0</v>
      </c>
    </row>
    <row r="1419" spans="2:7" x14ac:dyDescent="0.25">
      <c r="C1419" s="4" t="s">
        <v>35</v>
      </c>
      <c r="D1419" s="11">
        <f>CmpSens_M</f>
        <v>-0.5</v>
      </c>
      <c r="E1419" s="11">
        <f>CmpSens_M</f>
        <v>-0.5</v>
      </c>
      <c r="F1419" s="11">
        <f>CmpSens_M</f>
        <v>-0.5</v>
      </c>
      <c r="G1419" s="11">
        <f>CmpSens_FC</f>
        <v>-0.5</v>
      </c>
    </row>
    <row r="1420" spans="2:7" ht="15" x14ac:dyDescent="0.3">
      <c r="C1420" s="14" t="s">
        <v>8</v>
      </c>
      <c r="D1420" s="14">
        <f>D1418*D1362*D1419</f>
        <v>0</v>
      </c>
      <c r="E1420" s="14">
        <f t="shared" ref="E1420" si="859">E1418*E1362*E1419</f>
        <v>0</v>
      </c>
      <c r="F1420" s="14">
        <f t="shared" ref="F1420" si="860">F1418*F1362*F1419</f>
        <v>0</v>
      </c>
      <c r="G1420" s="14">
        <f t="shared" ref="G1420" si="861">G1418*G1362*G1419</f>
        <v>0</v>
      </c>
    </row>
    <row r="1422" spans="2:7" x14ac:dyDescent="0.25">
      <c r="B1422" s="7" t="s">
        <v>30</v>
      </c>
      <c r="C1422" s="6" t="s">
        <v>36</v>
      </c>
      <c r="D1422" s="1" t="s">
        <v>43</v>
      </c>
    </row>
    <row r="1423" spans="2:7" x14ac:dyDescent="0.25">
      <c r="C1423" s="4" t="s">
        <v>32</v>
      </c>
      <c r="D1423" s="11">
        <f>NewSens_M</f>
        <v>7.0000000000000007E-2</v>
      </c>
      <c r="E1423" s="11">
        <f>NewSens_M</f>
        <v>7.0000000000000007E-2</v>
      </c>
      <c r="F1423" s="11">
        <f>NewSens_M</f>
        <v>7.0000000000000007E-2</v>
      </c>
      <c r="G1423" s="11">
        <f>NewSens_FC</f>
        <v>7.0000000000000007E-2</v>
      </c>
    </row>
    <row r="1424" spans="2:7" ht="15" x14ac:dyDescent="0.3">
      <c r="C1424" s="14" t="s">
        <v>8</v>
      </c>
      <c r="D1424" s="14">
        <f>IF($D1422="y",D1362*NewSens_M,0)</f>
        <v>0</v>
      </c>
      <c r="E1424" s="14">
        <f>IF($D1422="y",E1362*NewSens_M,0)</f>
        <v>0</v>
      </c>
      <c r="F1424" s="14">
        <f>IF($D1422="y",F1362*NewSens_M,0)</f>
        <v>0</v>
      </c>
      <c r="G1424" s="14">
        <f>IF($D1422="y",G1362*NewSens_M,0)</f>
        <v>0</v>
      </c>
    </row>
    <row r="1426" spans="2:7" x14ac:dyDescent="0.25">
      <c r="B1426" s="7" t="s">
        <v>42</v>
      </c>
      <c r="C1426" s="3" t="s">
        <v>38</v>
      </c>
      <c r="D1426">
        <v>2</v>
      </c>
      <c r="E1426">
        <v>2</v>
      </c>
      <c r="F1426">
        <v>2</v>
      </c>
      <c r="G1426">
        <v>2</v>
      </c>
    </row>
    <row r="1427" spans="2:7" x14ac:dyDescent="0.25">
      <c r="B1427" s="7"/>
      <c r="C1427" s="3" t="s">
        <v>37</v>
      </c>
      <c r="D1427">
        <v>2</v>
      </c>
      <c r="E1427">
        <v>2</v>
      </c>
      <c r="F1427">
        <v>2</v>
      </c>
      <c r="G1427">
        <v>2</v>
      </c>
    </row>
    <row r="1428" spans="2:7" x14ac:dyDescent="0.25">
      <c r="C1428" s="6" t="s">
        <v>39</v>
      </c>
      <c r="D1428" s="1">
        <v>2</v>
      </c>
      <c r="E1428" s="1">
        <v>2</v>
      </c>
      <c r="F1428" s="1">
        <v>2</v>
      </c>
      <c r="G1428" s="1">
        <v>2</v>
      </c>
    </row>
    <row r="1429" spans="2:7" x14ac:dyDescent="0.25">
      <c r="C1429" s="6" t="s">
        <v>40</v>
      </c>
      <c r="D1429" s="1">
        <v>2</v>
      </c>
      <c r="E1429" s="1">
        <v>2</v>
      </c>
      <c r="F1429" s="1">
        <v>2</v>
      </c>
      <c r="G1429" s="1">
        <v>2</v>
      </c>
    </row>
    <row r="1430" spans="2:7" x14ac:dyDescent="0.25">
      <c r="C1430" s="9" t="s">
        <v>41</v>
      </c>
      <c r="D1430" s="13">
        <f>SUM(D1428:D1429)-SUM(D1426:D1427)</f>
        <v>0</v>
      </c>
      <c r="E1430" s="13">
        <f t="shared" ref="E1430" si="862">SUM(E1428:E1429)-SUM(E1426:E1427)</f>
        <v>0</v>
      </c>
      <c r="F1430" s="13">
        <f t="shared" ref="F1430" si="863">SUM(F1428:F1429)-SUM(F1426:F1427)</f>
        <v>0</v>
      </c>
      <c r="G1430" s="13">
        <f t="shared" ref="G1430" si="864">SUM(G1428:G1429)-SUM(G1426:G1427)</f>
        <v>0</v>
      </c>
    </row>
    <row r="1431" spans="2:7" x14ac:dyDescent="0.25">
      <c r="C1431" s="4" t="s">
        <v>17</v>
      </c>
      <c r="D1431" s="11">
        <f>ChgSens_M</f>
        <v>0.1</v>
      </c>
      <c r="E1431" s="11">
        <f>ChgSens_M</f>
        <v>0.1</v>
      </c>
      <c r="F1431" s="11">
        <f>ChgSens_M</f>
        <v>0.1</v>
      </c>
      <c r="G1431" s="11">
        <f>ChgSens_FC</f>
        <v>0.1</v>
      </c>
    </row>
    <row r="1432" spans="2:7" ht="15" x14ac:dyDescent="0.3">
      <c r="C1432" s="14" t="s">
        <v>8</v>
      </c>
      <c r="D1432" s="14">
        <f>IF($D1422="y",D1430*D1362*D1431,0)</f>
        <v>0</v>
      </c>
      <c r="E1432" s="14">
        <f t="shared" ref="E1432" si="865">IF($D1422="y",E1430*E1362*E1431,0)</f>
        <v>0</v>
      </c>
      <c r="F1432" s="14">
        <f t="shared" ref="F1432" si="866">IF($D1422="y",F1430*F1362*F1431,0)</f>
        <v>0</v>
      </c>
      <c r="G1432" s="14">
        <f t="shared" ref="G1432" si="867">IF($D1422="y",G1430*G1362*G1431,0)</f>
        <v>0</v>
      </c>
    </row>
    <row r="1435" spans="2:7" ht="15" x14ac:dyDescent="0.3">
      <c r="C1435" s="14" t="s">
        <v>44</v>
      </c>
      <c r="D1435" s="14">
        <f>ROUND(D1432+D1424+D1420+D1414+D1408+D1400+D1392+D1384+D1376+D1372,0)</f>
        <v>8</v>
      </c>
      <c r="E1435" s="14">
        <f t="shared" ref="E1435:G1435" si="868">ROUND(E1432+E1424+E1420+E1414+E1408+E1400+E1392+E1384+E1376+E1372,0)</f>
        <v>8</v>
      </c>
      <c r="F1435" s="14">
        <f t="shared" si="868"/>
        <v>8</v>
      </c>
      <c r="G1435" s="14">
        <f t="shared" si="868"/>
        <v>4</v>
      </c>
    </row>
    <row r="1437" spans="2:7" x14ac:dyDescent="0.25">
      <c r="C1437" s="15" t="str">
        <f>A1361&amp;" FORECAST"</f>
        <v>7-2 FORECAST</v>
      </c>
      <c r="D1437" s="15">
        <f>D1435+D1362</f>
        <v>87</v>
      </c>
      <c r="E1437" s="15">
        <f t="shared" ref="E1437:G1437" si="869">E1435+E1362</f>
        <v>87</v>
      </c>
      <c r="F1437" s="15">
        <f t="shared" si="869"/>
        <v>87</v>
      </c>
      <c r="G1437" s="15">
        <f t="shared" si="869"/>
        <v>44</v>
      </c>
    </row>
    <row r="1441" spans="1:7" x14ac:dyDescent="0.25">
      <c r="A1441" s="2" t="s">
        <v>87</v>
      </c>
      <c r="D1441" s="3" t="s">
        <v>2</v>
      </c>
      <c r="E1441" s="3" t="s">
        <v>3</v>
      </c>
      <c r="F1441" s="3" t="s">
        <v>4</v>
      </c>
      <c r="G1441" s="3" t="s">
        <v>5</v>
      </c>
    </row>
    <row r="1442" spans="1:7" x14ac:dyDescent="0.25">
      <c r="C1442" s="3" t="s">
        <v>1</v>
      </c>
      <c r="D1442" s="3">
        <f>D1437</f>
        <v>87</v>
      </c>
      <c r="E1442" s="3">
        <f t="shared" ref="E1442:G1442" si="870">E1437</f>
        <v>87</v>
      </c>
      <c r="F1442" s="3">
        <f t="shared" si="870"/>
        <v>87</v>
      </c>
      <c r="G1442" s="3">
        <f t="shared" si="870"/>
        <v>44</v>
      </c>
    </row>
    <row r="1444" spans="1:7" x14ac:dyDescent="0.25">
      <c r="C1444" s="3" t="s">
        <v>62</v>
      </c>
      <c r="D1444">
        <v>100</v>
      </c>
      <c r="E1444">
        <v>100</v>
      </c>
      <c r="F1444">
        <v>100</v>
      </c>
      <c r="G1444">
        <v>100</v>
      </c>
    </row>
    <row r="1445" spans="1:7" x14ac:dyDescent="0.25">
      <c r="C1445" s="3" t="s">
        <v>63</v>
      </c>
      <c r="D1445" s="1">
        <v>100</v>
      </c>
      <c r="E1445" s="1">
        <v>100</v>
      </c>
      <c r="F1445" s="1">
        <v>100</v>
      </c>
      <c r="G1445" s="1">
        <v>100</v>
      </c>
    </row>
    <row r="1449" spans="1:7" x14ac:dyDescent="0.25">
      <c r="B1449" s="7" t="s">
        <v>6</v>
      </c>
      <c r="C1449" s="3" t="s">
        <v>54</v>
      </c>
      <c r="D1449">
        <v>100</v>
      </c>
      <c r="E1449">
        <v>100</v>
      </c>
      <c r="F1449">
        <v>100</v>
      </c>
      <c r="G1449">
        <v>100</v>
      </c>
    </row>
    <row r="1450" spans="1:7" x14ac:dyDescent="0.25">
      <c r="C1450" s="3" t="s">
        <v>64</v>
      </c>
      <c r="D1450">
        <v>100</v>
      </c>
      <c r="E1450">
        <v>100</v>
      </c>
      <c r="F1450">
        <v>100</v>
      </c>
      <c r="G1450">
        <v>100</v>
      </c>
    </row>
    <row r="1451" spans="1:7" x14ac:dyDescent="0.25">
      <c r="C1451" s="4" t="s">
        <v>7</v>
      </c>
      <c r="D1451" s="5">
        <f>D1450/D1449-1</f>
        <v>0</v>
      </c>
      <c r="E1451" s="5">
        <f>E1450/E1449-1</f>
        <v>0</v>
      </c>
      <c r="F1451" s="5">
        <f>F1450/F1449-1</f>
        <v>0</v>
      </c>
      <c r="G1451" s="5">
        <f>G1450/G1449-1</f>
        <v>0</v>
      </c>
    </row>
    <row r="1452" spans="1:7" ht="15" x14ac:dyDescent="0.3">
      <c r="C1452" s="14" t="s">
        <v>8</v>
      </c>
      <c r="D1452" s="14">
        <f>D1451*D1442</f>
        <v>0</v>
      </c>
      <c r="E1452" s="14">
        <f t="shared" ref="E1452" si="871">E1451*E1442</f>
        <v>0</v>
      </c>
      <c r="F1452" s="14">
        <f t="shared" ref="F1452" si="872">F1451*F1442</f>
        <v>0</v>
      </c>
      <c r="G1452" s="14">
        <f t="shared" ref="G1452" si="873">G1451*G1442</f>
        <v>0</v>
      </c>
    </row>
    <row r="1454" spans="1:7" x14ac:dyDescent="0.25">
      <c r="B1454" s="7" t="s">
        <v>25</v>
      </c>
      <c r="C1454" s="3" t="s">
        <v>26</v>
      </c>
      <c r="D1454" s="1">
        <f>D1374+1</f>
        <v>27</v>
      </c>
    </row>
    <row r="1455" spans="1:7" x14ac:dyDescent="0.25">
      <c r="B1455" s="7"/>
      <c r="C1455" s="4" t="s">
        <v>27</v>
      </c>
      <c r="D1455" s="4">
        <f>seasonal_adjustment($D1454)</f>
        <v>-9.9009900990098987E-2</v>
      </c>
      <c r="E1455" s="4">
        <f t="shared" ref="E1455" si="874">seasonal_adjustment($D1454)</f>
        <v>-9.9009900990098987E-2</v>
      </c>
      <c r="F1455" s="4">
        <f t="shared" ref="F1455" si="875">seasonal_adjustment($D1454)</f>
        <v>-9.9009900990098987E-2</v>
      </c>
      <c r="G1455" s="4">
        <f t="shared" ref="G1455" si="876">seasonal_adjustment($D1454)</f>
        <v>-9.9009900990098987E-2</v>
      </c>
    </row>
    <row r="1456" spans="1:7" ht="15" x14ac:dyDescent="0.3">
      <c r="C1456" s="14" t="s">
        <v>8</v>
      </c>
      <c r="D1456" s="14">
        <f>D1455*D1442</f>
        <v>-8.6138613861386126</v>
      </c>
      <c r="E1456" s="14">
        <f t="shared" ref="E1456" si="877">E1455*E1442</f>
        <v>-8.6138613861386126</v>
      </c>
      <c r="F1456" s="14">
        <f t="shared" ref="F1456" si="878">F1455*F1442</f>
        <v>-8.6138613861386126</v>
      </c>
      <c r="G1456" s="14">
        <f t="shared" ref="G1456" si="879">G1455*G1442</f>
        <v>-4.356435643564355</v>
      </c>
    </row>
    <row r="1458" spans="2:7" x14ac:dyDescent="0.25">
      <c r="B1458" s="7" t="s">
        <v>9</v>
      </c>
      <c r="C1458" s="3" t="s">
        <v>55</v>
      </c>
      <c r="D1458">
        <v>10</v>
      </c>
      <c r="E1458">
        <v>10</v>
      </c>
      <c r="F1458">
        <v>10</v>
      </c>
      <c r="G1458">
        <v>75</v>
      </c>
    </row>
    <row r="1459" spans="2:7" x14ac:dyDescent="0.25">
      <c r="C1459" s="6" t="s">
        <v>65</v>
      </c>
      <c r="D1459" s="1">
        <v>10</v>
      </c>
      <c r="E1459" s="1">
        <v>10</v>
      </c>
      <c r="F1459" s="1">
        <v>10</v>
      </c>
      <c r="G1459" s="1">
        <v>75</v>
      </c>
    </row>
    <row r="1460" spans="2:7" x14ac:dyDescent="0.25">
      <c r="C1460" s="3" t="s">
        <v>56</v>
      </c>
      <c r="D1460" s="3">
        <f>D1458/D1444*100</f>
        <v>10</v>
      </c>
      <c r="E1460" s="3">
        <f t="shared" ref="E1460:G1460" si="880">E1458/E1444*100</f>
        <v>10</v>
      </c>
      <c r="F1460" s="3">
        <f t="shared" si="880"/>
        <v>10</v>
      </c>
      <c r="G1460" s="3">
        <f t="shared" si="880"/>
        <v>75</v>
      </c>
    </row>
    <row r="1461" spans="2:7" x14ac:dyDescent="0.25">
      <c r="C1461" s="8" t="s">
        <v>66</v>
      </c>
      <c r="D1461" s="3">
        <f>D1459/D1445*100</f>
        <v>10</v>
      </c>
      <c r="E1461" s="3">
        <f t="shared" ref="E1461:G1461" si="881">E1459/E1445*100</f>
        <v>10</v>
      </c>
      <c r="F1461" s="3">
        <f t="shared" si="881"/>
        <v>10</v>
      </c>
      <c r="G1461" s="3">
        <f t="shared" si="881"/>
        <v>75</v>
      </c>
    </row>
    <row r="1462" spans="2:7" x14ac:dyDescent="0.25">
      <c r="C1462" s="9" t="s">
        <v>57</v>
      </c>
      <c r="D1462" s="10">
        <f>D1461/D1460-1</f>
        <v>0</v>
      </c>
      <c r="E1462" s="10">
        <f>E1461/E1460-1</f>
        <v>0</v>
      </c>
      <c r="F1462" s="10">
        <f>F1461/F1460-1</f>
        <v>0</v>
      </c>
      <c r="G1462" s="10">
        <f>G1461/G1460-1</f>
        <v>0</v>
      </c>
    </row>
    <row r="1463" spans="2:7" x14ac:dyDescent="0.25">
      <c r="C1463" s="4" t="s">
        <v>11</v>
      </c>
      <c r="D1463" s="11">
        <f>PE_M</f>
        <v>-1.5</v>
      </c>
      <c r="E1463" s="11">
        <f>PE_M</f>
        <v>-1.5</v>
      </c>
      <c r="F1463" s="11">
        <f>PE_M</f>
        <v>-1.5</v>
      </c>
      <c r="G1463" s="11">
        <f>PE_FC</f>
        <v>-1.5</v>
      </c>
    </row>
    <row r="1464" spans="2:7" ht="15" x14ac:dyDescent="0.3">
      <c r="C1464" s="14" t="s">
        <v>8</v>
      </c>
      <c r="D1464" s="14">
        <f>D1462*D1442*D1463</f>
        <v>0</v>
      </c>
      <c r="E1464" s="14">
        <f t="shared" ref="E1464" si="882">E1462*E1442*E1463</f>
        <v>0</v>
      </c>
      <c r="F1464" s="14">
        <f t="shared" ref="F1464" si="883">F1462*F1442*F1463</f>
        <v>0</v>
      </c>
      <c r="G1464" s="14">
        <f t="shared" ref="G1464" si="884">G1462*G1442*G1463</f>
        <v>0</v>
      </c>
    </row>
    <row r="1466" spans="2:7" x14ac:dyDescent="0.25">
      <c r="B1466" s="7" t="s">
        <v>10</v>
      </c>
      <c r="C1466" s="3" t="s">
        <v>58</v>
      </c>
      <c r="D1466">
        <v>46</v>
      </c>
      <c r="E1466">
        <v>40</v>
      </c>
      <c r="F1466">
        <v>40</v>
      </c>
      <c r="G1466">
        <v>105</v>
      </c>
    </row>
    <row r="1467" spans="2:7" x14ac:dyDescent="0.25">
      <c r="C1467" s="6" t="s">
        <v>71</v>
      </c>
      <c r="D1467" s="1">
        <v>46</v>
      </c>
      <c r="E1467" s="1">
        <v>40</v>
      </c>
      <c r="F1467" s="1">
        <v>40</v>
      </c>
      <c r="G1467" s="1">
        <v>105</v>
      </c>
    </row>
    <row r="1468" spans="2:7" x14ac:dyDescent="0.25">
      <c r="C1468" s="3" t="s">
        <v>59</v>
      </c>
      <c r="D1468" s="3">
        <f>D1466/D1444*100</f>
        <v>46</v>
      </c>
      <c r="E1468" s="3">
        <f t="shared" ref="E1468:G1468" si="885">E1466/E1444*100</f>
        <v>40</v>
      </c>
      <c r="F1468" s="3">
        <f t="shared" si="885"/>
        <v>40</v>
      </c>
      <c r="G1468" s="3">
        <f t="shared" si="885"/>
        <v>105</v>
      </c>
    </row>
    <row r="1469" spans="2:7" x14ac:dyDescent="0.25">
      <c r="C1469" s="8" t="s">
        <v>67</v>
      </c>
      <c r="D1469" s="3">
        <f>D1467/D1445*100</f>
        <v>46</v>
      </c>
      <c r="E1469" s="3">
        <f t="shared" ref="E1469:G1469" si="886">E1467/E1445*100</f>
        <v>40</v>
      </c>
      <c r="F1469" s="3">
        <f t="shared" si="886"/>
        <v>40</v>
      </c>
      <c r="G1469" s="3">
        <f t="shared" si="886"/>
        <v>105</v>
      </c>
    </row>
    <row r="1470" spans="2:7" x14ac:dyDescent="0.25">
      <c r="C1470" s="9" t="s">
        <v>14</v>
      </c>
      <c r="D1470" s="10">
        <f>D1469/D1468-1</f>
        <v>0</v>
      </c>
      <c r="E1470" s="10">
        <f>E1469/E1468-1</f>
        <v>0</v>
      </c>
      <c r="F1470" s="10">
        <f>F1469/F1468-1</f>
        <v>0</v>
      </c>
      <c r="G1470" s="10">
        <f>G1469/G1468-1</f>
        <v>0</v>
      </c>
    </row>
    <row r="1471" spans="2:7" x14ac:dyDescent="0.25">
      <c r="C1471" s="4" t="s">
        <v>12</v>
      </c>
      <c r="D1471" s="11">
        <f>AdSens_M</f>
        <v>0.2</v>
      </c>
      <c r="E1471" s="11">
        <f>AdSens_M</f>
        <v>0.2</v>
      </c>
      <c r="F1471" s="11">
        <f>AdSens_M</f>
        <v>0.2</v>
      </c>
      <c r="G1471" s="11">
        <f>AdSens_FC</f>
        <v>0.2</v>
      </c>
    </row>
    <row r="1472" spans="2:7" ht="15" x14ac:dyDescent="0.3">
      <c r="C1472" s="14" t="s">
        <v>8</v>
      </c>
      <c r="D1472" s="14">
        <f>D1470*D1442*D1471</f>
        <v>0</v>
      </c>
      <c r="E1472" s="14">
        <f t="shared" ref="E1472" si="887">E1470*E1442*E1471</f>
        <v>0</v>
      </c>
      <c r="F1472" s="14">
        <f t="shared" ref="F1472" si="888">F1470*F1442*F1471</f>
        <v>0</v>
      </c>
      <c r="G1472" s="14">
        <f t="shared" ref="G1472" si="889">G1470*G1442*G1471</f>
        <v>0</v>
      </c>
    </row>
    <row r="1474" spans="2:7" x14ac:dyDescent="0.25">
      <c r="B1474" s="7" t="s">
        <v>13</v>
      </c>
      <c r="C1474" s="3" t="s">
        <v>53</v>
      </c>
      <c r="D1474">
        <v>3000</v>
      </c>
      <c r="E1474">
        <v>3000</v>
      </c>
      <c r="F1474">
        <v>3000</v>
      </c>
      <c r="G1474">
        <v>8941</v>
      </c>
    </row>
    <row r="1475" spans="2:7" x14ac:dyDescent="0.25">
      <c r="C1475" s="6" t="s">
        <v>72</v>
      </c>
      <c r="D1475" s="1">
        <v>3000</v>
      </c>
      <c r="E1475" s="1">
        <v>3000</v>
      </c>
      <c r="F1475" s="1">
        <v>3000</v>
      </c>
      <c r="G1475" s="1">
        <v>8941</v>
      </c>
    </row>
    <row r="1476" spans="2:7" x14ac:dyDescent="0.25">
      <c r="C1476" s="3" t="s">
        <v>60</v>
      </c>
      <c r="D1476" s="3">
        <f>D1474/D1444*100</f>
        <v>3000</v>
      </c>
      <c r="E1476" s="3">
        <f t="shared" ref="E1476:G1476" si="890">E1474/E1444*100</f>
        <v>3000</v>
      </c>
      <c r="F1476" s="3">
        <f t="shared" si="890"/>
        <v>3000</v>
      </c>
      <c r="G1476" s="3">
        <f t="shared" si="890"/>
        <v>8941</v>
      </c>
    </row>
    <row r="1477" spans="2:7" x14ac:dyDescent="0.25">
      <c r="C1477" s="8" t="s">
        <v>68</v>
      </c>
      <c r="D1477" s="3">
        <f>D1475/D1445*100</f>
        <v>3000</v>
      </c>
      <c r="E1477" s="3">
        <f t="shared" ref="E1477:G1477" si="891">E1475/E1445*100</f>
        <v>3000</v>
      </c>
      <c r="F1477" s="3">
        <f t="shared" si="891"/>
        <v>3000</v>
      </c>
      <c r="G1477" s="3">
        <f t="shared" si="891"/>
        <v>8941</v>
      </c>
    </row>
    <row r="1478" spans="2:7" x14ac:dyDescent="0.25">
      <c r="C1478" s="9" t="s">
        <v>28</v>
      </c>
      <c r="D1478" s="10">
        <f>D1477/D1476-1</f>
        <v>0</v>
      </c>
      <c r="E1478" s="10">
        <f>E1477/E1476-1</f>
        <v>0</v>
      </c>
      <c r="F1478" s="10">
        <f>F1477/F1476-1</f>
        <v>0</v>
      </c>
      <c r="G1478" s="10">
        <f>G1477/G1476-1</f>
        <v>0</v>
      </c>
    </row>
    <row r="1479" spans="2:7" x14ac:dyDescent="0.25">
      <c r="C1479" s="4" t="s">
        <v>18</v>
      </c>
      <c r="D1479" s="11">
        <f>AdSens_M</f>
        <v>0.2</v>
      </c>
      <c r="E1479" s="11">
        <f>AdSens_M</f>
        <v>0.2</v>
      </c>
      <c r="F1479" s="11">
        <f>AdSens_M</f>
        <v>0.2</v>
      </c>
      <c r="G1479" s="11">
        <f>AdSens_FC</f>
        <v>0.2</v>
      </c>
    </row>
    <row r="1480" spans="2:7" ht="15" x14ac:dyDescent="0.3">
      <c r="C1480" s="14" t="s">
        <v>8</v>
      </c>
      <c r="D1480" s="14">
        <f>D1478*D1442*D1479</f>
        <v>0</v>
      </c>
      <c r="E1480" s="14">
        <f t="shared" ref="E1480" si="892">E1478*E1442*E1479</f>
        <v>0</v>
      </c>
      <c r="F1480" s="14">
        <f t="shared" ref="F1480" si="893">F1478*F1442*F1479</f>
        <v>0</v>
      </c>
      <c r="G1480" s="14">
        <f t="shared" ref="G1480" si="894">G1478*G1442*G1479</f>
        <v>0</v>
      </c>
    </row>
    <row r="1482" spans="2:7" x14ac:dyDescent="0.25">
      <c r="B1482" s="7" t="s">
        <v>15</v>
      </c>
      <c r="C1482" s="3" t="s">
        <v>52</v>
      </c>
      <c r="D1482">
        <v>20</v>
      </c>
      <c r="E1482">
        <v>20</v>
      </c>
      <c r="F1482">
        <v>20</v>
      </c>
      <c r="G1482">
        <v>60</v>
      </c>
    </row>
    <row r="1483" spans="2:7" x14ac:dyDescent="0.25">
      <c r="C1483" s="6" t="s">
        <v>73</v>
      </c>
      <c r="D1483" s="1">
        <v>20</v>
      </c>
      <c r="E1483" s="1">
        <v>20</v>
      </c>
      <c r="F1483" s="1">
        <v>20</v>
      </c>
      <c r="G1483" s="1">
        <v>60</v>
      </c>
    </row>
    <row r="1484" spans="2:7" x14ac:dyDescent="0.25">
      <c r="C1484" s="3" t="s">
        <v>61</v>
      </c>
      <c r="D1484" s="3">
        <f>D1482/D1444*100</f>
        <v>20</v>
      </c>
      <c r="E1484" s="3">
        <f t="shared" ref="E1484:G1484" si="895">E1482/E1444*100</f>
        <v>20</v>
      </c>
      <c r="F1484" s="3">
        <f t="shared" si="895"/>
        <v>20</v>
      </c>
      <c r="G1484" s="3">
        <f t="shared" si="895"/>
        <v>60</v>
      </c>
    </row>
    <row r="1485" spans="2:7" x14ac:dyDescent="0.25">
      <c r="C1485" s="8" t="s">
        <v>69</v>
      </c>
      <c r="D1485" s="3">
        <f>D1483/D1445*100</f>
        <v>20</v>
      </c>
      <c r="E1485" s="3">
        <f t="shared" ref="E1485:G1485" si="896">E1483/E1445*100</f>
        <v>20</v>
      </c>
      <c r="F1485" s="3">
        <f t="shared" si="896"/>
        <v>20</v>
      </c>
      <c r="G1485" s="3">
        <f t="shared" si="896"/>
        <v>60</v>
      </c>
    </row>
    <row r="1486" spans="2:7" x14ac:dyDescent="0.25">
      <c r="C1486" s="9" t="s">
        <v>29</v>
      </c>
      <c r="D1486" s="10">
        <f>D1485/D1484-1</f>
        <v>0</v>
      </c>
      <c r="E1486" s="10">
        <f>E1485/E1484-1</f>
        <v>0</v>
      </c>
      <c r="F1486" s="10">
        <f>F1485/F1484-1</f>
        <v>0</v>
      </c>
      <c r="G1486" s="10">
        <f>G1485/G1484-1</f>
        <v>0</v>
      </c>
    </row>
    <row r="1487" spans="2:7" x14ac:dyDescent="0.25">
      <c r="C1487" s="4" t="s">
        <v>19</v>
      </c>
      <c r="D1487" s="11">
        <f>ComSens_M</f>
        <v>0.2</v>
      </c>
      <c r="E1487" s="11">
        <f>ComSens_M</f>
        <v>0.2</v>
      </c>
      <c r="F1487" s="11">
        <f>ComSens_M</f>
        <v>0.2</v>
      </c>
      <c r="G1487" s="11">
        <f>ComSens_FC</f>
        <v>0.2</v>
      </c>
    </row>
    <row r="1488" spans="2:7" ht="15" x14ac:dyDescent="0.3">
      <c r="C1488" s="14" t="s">
        <v>8</v>
      </c>
      <c r="D1488" s="14">
        <f>D1486*D1442*D1487</f>
        <v>0</v>
      </c>
      <c r="E1488" s="14">
        <f t="shared" ref="E1488" si="897">E1486*E1442*E1487</f>
        <v>0</v>
      </c>
      <c r="F1488" s="14">
        <f t="shared" ref="F1488" si="898">F1486*F1442*F1487</f>
        <v>0</v>
      </c>
      <c r="G1488" s="14">
        <f t="shared" ref="G1488" si="899">G1486*G1442*G1487</f>
        <v>0</v>
      </c>
    </row>
    <row r="1490" spans="2:7" x14ac:dyDescent="0.25">
      <c r="B1490" s="7" t="s">
        <v>16</v>
      </c>
      <c r="C1490" s="3" t="s">
        <v>51</v>
      </c>
      <c r="D1490">
        <v>10</v>
      </c>
      <c r="E1490">
        <v>10</v>
      </c>
      <c r="F1490">
        <v>10</v>
      </c>
      <c r="G1490">
        <v>45</v>
      </c>
    </row>
    <row r="1491" spans="2:7" x14ac:dyDescent="0.25">
      <c r="C1491" s="6" t="s">
        <v>70</v>
      </c>
      <c r="D1491">
        <v>10</v>
      </c>
      <c r="E1491">
        <v>10</v>
      </c>
      <c r="F1491">
        <v>10</v>
      </c>
      <c r="G1491">
        <v>45</v>
      </c>
    </row>
    <row r="1492" spans="2:7" x14ac:dyDescent="0.25">
      <c r="C1492" s="9" t="s">
        <v>33</v>
      </c>
      <c r="D1492" s="10">
        <f>D1491/D1490-1</f>
        <v>0</v>
      </c>
      <c r="E1492" s="10">
        <f t="shared" ref="E1492" si="900">E1491/E1490-1</f>
        <v>0</v>
      </c>
      <c r="F1492" s="10">
        <f t="shared" ref="F1492" si="901">F1491/F1490-1</f>
        <v>0</v>
      </c>
      <c r="G1492" s="10">
        <f t="shared" ref="G1492" si="902">G1491/G1490-1</f>
        <v>0</v>
      </c>
    </row>
    <row r="1493" spans="2:7" x14ac:dyDescent="0.25">
      <c r="C1493" s="4" t="s">
        <v>17</v>
      </c>
      <c r="D1493" s="11">
        <v>0.1</v>
      </c>
      <c r="E1493" s="11">
        <v>0.1</v>
      </c>
      <c r="F1493" s="11">
        <v>0.1</v>
      </c>
      <c r="G1493" s="11">
        <v>0.1</v>
      </c>
    </row>
    <row r="1494" spans="2:7" ht="15" x14ac:dyDescent="0.3">
      <c r="C1494" s="14" t="s">
        <v>8</v>
      </c>
      <c r="D1494" s="14">
        <f>D1492*D1442*D1493</f>
        <v>0</v>
      </c>
      <c r="E1494" s="14">
        <f t="shared" ref="E1494" si="903">E1492*E1442*E1493</f>
        <v>0</v>
      </c>
      <c r="F1494" s="14">
        <f t="shared" ref="F1494" si="904">F1492*F1442*F1493</f>
        <v>0</v>
      </c>
      <c r="G1494" s="14">
        <f t="shared" ref="G1494" si="905">G1492*G1442*G1493</f>
        <v>0</v>
      </c>
    </row>
    <row r="1496" spans="2:7" x14ac:dyDescent="0.25">
      <c r="B1496" s="7" t="s">
        <v>24</v>
      </c>
      <c r="C1496" s="3" t="s">
        <v>49</v>
      </c>
      <c r="D1496">
        <v>5</v>
      </c>
      <c r="E1496">
        <v>5</v>
      </c>
      <c r="F1496">
        <v>5</v>
      </c>
      <c r="G1496">
        <v>5</v>
      </c>
    </row>
    <row r="1497" spans="2:7" x14ac:dyDescent="0.25">
      <c r="C1497" s="6" t="s">
        <v>50</v>
      </c>
      <c r="D1497" s="1">
        <v>5</v>
      </c>
      <c r="E1497" s="1">
        <v>5</v>
      </c>
      <c r="F1497" s="1">
        <v>5</v>
      </c>
      <c r="G1497" s="1">
        <v>5</v>
      </c>
    </row>
    <row r="1498" spans="2:7" x14ac:dyDescent="0.25">
      <c r="C1498" s="9" t="s">
        <v>34</v>
      </c>
      <c r="D1498" s="10">
        <f>D1497/D1496-1</f>
        <v>0</v>
      </c>
      <c r="E1498" s="10">
        <f t="shared" ref="E1498" si="906">E1497/E1496-1</f>
        <v>0</v>
      </c>
      <c r="F1498" s="10">
        <f t="shared" ref="F1498" si="907">F1497/F1496-1</f>
        <v>0</v>
      </c>
      <c r="G1498" s="10">
        <f t="shared" ref="G1498" si="908">G1497/G1496-1</f>
        <v>0</v>
      </c>
    </row>
    <row r="1499" spans="2:7" x14ac:dyDescent="0.25">
      <c r="C1499" s="4" t="s">
        <v>35</v>
      </c>
      <c r="D1499" s="11">
        <f>CmpSens_M</f>
        <v>-0.5</v>
      </c>
      <c r="E1499" s="11">
        <f>CmpSens_M</f>
        <v>-0.5</v>
      </c>
      <c r="F1499" s="11">
        <f>CmpSens_M</f>
        <v>-0.5</v>
      </c>
      <c r="G1499" s="11">
        <f>CmpSens_FC</f>
        <v>-0.5</v>
      </c>
    </row>
    <row r="1500" spans="2:7" ht="15" x14ac:dyDescent="0.3">
      <c r="C1500" s="14" t="s">
        <v>8</v>
      </c>
      <c r="D1500" s="14">
        <f>D1498*D1442*D1499</f>
        <v>0</v>
      </c>
      <c r="E1500" s="14">
        <f t="shared" ref="E1500" si="909">E1498*E1442*E1499</f>
        <v>0</v>
      </c>
      <c r="F1500" s="14">
        <f t="shared" ref="F1500" si="910">F1498*F1442*F1499</f>
        <v>0</v>
      </c>
      <c r="G1500" s="14">
        <f t="shared" ref="G1500" si="911">G1498*G1442*G1499</f>
        <v>0</v>
      </c>
    </row>
    <row r="1502" spans="2:7" x14ac:dyDescent="0.25">
      <c r="B1502" s="7" t="s">
        <v>30</v>
      </c>
      <c r="C1502" s="6" t="s">
        <v>36</v>
      </c>
      <c r="D1502" s="1" t="s">
        <v>43</v>
      </c>
    </row>
    <row r="1503" spans="2:7" x14ac:dyDescent="0.25">
      <c r="C1503" s="4" t="s">
        <v>32</v>
      </c>
      <c r="D1503" s="11">
        <f>NewSens_M</f>
        <v>7.0000000000000007E-2</v>
      </c>
      <c r="E1503" s="11">
        <f>NewSens_M</f>
        <v>7.0000000000000007E-2</v>
      </c>
      <c r="F1503" s="11">
        <f>NewSens_M</f>
        <v>7.0000000000000007E-2</v>
      </c>
      <c r="G1503" s="11">
        <f>NewSens_FC</f>
        <v>7.0000000000000007E-2</v>
      </c>
    </row>
    <row r="1504" spans="2:7" ht="15" x14ac:dyDescent="0.3">
      <c r="C1504" s="14" t="s">
        <v>8</v>
      </c>
      <c r="D1504" s="14">
        <f>IF($D1502="y",D1442*NewSens_M,0)</f>
        <v>0</v>
      </c>
      <c r="E1504" s="14">
        <f>IF($D1502="y",E1442*NewSens_M,0)</f>
        <v>0</v>
      </c>
      <c r="F1504" s="14">
        <f>IF($D1502="y",F1442*NewSens_M,0)</f>
        <v>0</v>
      </c>
      <c r="G1504" s="14">
        <f>IF($D1502="y",G1442*NewSens_M,0)</f>
        <v>0</v>
      </c>
    </row>
    <row r="1506" spans="2:7" x14ac:dyDescent="0.25">
      <c r="B1506" s="7" t="s">
        <v>42</v>
      </c>
      <c r="C1506" s="3" t="s">
        <v>38</v>
      </c>
      <c r="D1506">
        <v>2</v>
      </c>
      <c r="E1506">
        <v>2</v>
      </c>
      <c r="F1506">
        <v>2</v>
      </c>
      <c r="G1506">
        <v>2</v>
      </c>
    </row>
    <row r="1507" spans="2:7" x14ac:dyDescent="0.25">
      <c r="B1507" s="7"/>
      <c r="C1507" s="3" t="s">
        <v>37</v>
      </c>
      <c r="D1507">
        <v>2</v>
      </c>
      <c r="E1507">
        <v>2</v>
      </c>
      <c r="F1507">
        <v>2</v>
      </c>
      <c r="G1507">
        <v>2</v>
      </c>
    </row>
    <row r="1508" spans="2:7" x14ac:dyDescent="0.25">
      <c r="C1508" s="6" t="s">
        <v>39</v>
      </c>
      <c r="D1508" s="1">
        <v>2</v>
      </c>
      <c r="E1508" s="1">
        <v>2</v>
      </c>
      <c r="F1508" s="1">
        <v>2</v>
      </c>
      <c r="G1508" s="1">
        <v>2</v>
      </c>
    </row>
    <row r="1509" spans="2:7" x14ac:dyDescent="0.25">
      <c r="C1509" s="6" t="s">
        <v>40</v>
      </c>
      <c r="D1509" s="1">
        <v>2</v>
      </c>
      <c r="E1509" s="1">
        <v>2</v>
      </c>
      <c r="F1509" s="1">
        <v>2</v>
      </c>
      <c r="G1509" s="1">
        <v>2</v>
      </c>
    </row>
    <row r="1510" spans="2:7" x14ac:dyDescent="0.25">
      <c r="C1510" s="9" t="s">
        <v>41</v>
      </c>
      <c r="D1510" s="13">
        <f>SUM(D1508:D1509)-SUM(D1506:D1507)</f>
        <v>0</v>
      </c>
      <c r="E1510" s="13">
        <f t="shared" ref="E1510" si="912">SUM(E1508:E1509)-SUM(E1506:E1507)</f>
        <v>0</v>
      </c>
      <c r="F1510" s="13">
        <f t="shared" ref="F1510" si="913">SUM(F1508:F1509)-SUM(F1506:F1507)</f>
        <v>0</v>
      </c>
      <c r="G1510" s="13">
        <f t="shared" ref="G1510" si="914">SUM(G1508:G1509)-SUM(G1506:G1507)</f>
        <v>0</v>
      </c>
    </row>
    <row r="1511" spans="2:7" x14ac:dyDescent="0.25">
      <c r="C1511" s="4" t="s">
        <v>17</v>
      </c>
      <c r="D1511" s="11">
        <f>ChgSens_M</f>
        <v>0.1</v>
      </c>
      <c r="E1511" s="11">
        <f>ChgSens_M</f>
        <v>0.1</v>
      </c>
      <c r="F1511" s="11">
        <f>ChgSens_M</f>
        <v>0.1</v>
      </c>
      <c r="G1511" s="11">
        <f>ChgSens_FC</f>
        <v>0.1</v>
      </c>
    </row>
    <row r="1512" spans="2:7" ht="15" x14ac:dyDescent="0.3">
      <c r="C1512" s="14" t="s">
        <v>8</v>
      </c>
      <c r="D1512" s="14">
        <f>IF($D1502="y",D1510*D1442*D1511,0)</f>
        <v>0</v>
      </c>
      <c r="E1512" s="14">
        <f t="shared" ref="E1512" si="915">IF($D1502="y",E1510*E1442*E1511,0)</f>
        <v>0</v>
      </c>
      <c r="F1512" s="14">
        <f t="shared" ref="F1512" si="916">IF($D1502="y",F1510*F1442*F1511,0)</f>
        <v>0</v>
      </c>
      <c r="G1512" s="14">
        <f t="shared" ref="G1512" si="917">IF($D1502="y",G1510*G1442*G1511,0)</f>
        <v>0</v>
      </c>
    </row>
    <row r="1515" spans="2:7" ht="15" x14ac:dyDescent="0.3">
      <c r="C1515" s="14" t="s">
        <v>44</v>
      </c>
      <c r="D1515" s="14">
        <f>ROUND(D1512+D1504+D1500+D1494+D1488+D1480+D1472+D1464+D1456+D1452,0)</f>
        <v>-9</v>
      </c>
      <c r="E1515" s="14">
        <f t="shared" ref="E1515:G1515" si="918">ROUND(E1512+E1504+E1500+E1494+E1488+E1480+E1472+E1464+E1456+E1452,0)</f>
        <v>-9</v>
      </c>
      <c r="F1515" s="14">
        <f t="shared" si="918"/>
        <v>-9</v>
      </c>
      <c r="G1515" s="14">
        <f t="shared" si="918"/>
        <v>-4</v>
      </c>
    </row>
    <row r="1517" spans="2:7" x14ac:dyDescent="0.25">
      <c r="C1517" s="15" t="str">
        <f>A1441&amp;" FORECAST"</f>
        <v>7-3 FORECAST</v>
      </c>
      <c r="D1517" s="15">
        <f>D1515+D1442</f>
        <v>78</v>
      </c>
      <c r="E1517" s="15">
        <f t="shared" ref="E1517:G1517" si="919">E1515+E1442</f>
        <v>78</v>
      </c>
      <c r="F1517" s="15">
        <f t="shared" si="919"/>
        <v>78</v>
      </c>
      <c r="G1517" s="15">
        <f t="shared" si="919"/>
        <v>40</v>
      </c>
    </row>
    <row r="1521" spans="1:7" x14ac:dyDescent="0.25">
      <c r="A1521" s="2" t="s">
        <v>88</v>
      </c>
      <c r="D1521" s="3" t="s">
        <v>2</v>
      </c>
      <c r="E1521" s="3" t="s">
        <v>3</v>
      </c>
      <c r="F1521" s="3" t="s">
        <v>4</v>
      </c>
      <c r="G1521" s="3" t="s">
        <v>5</v>
      </c>
    </row>
    <row r="1522" spans="1:7" x14ac:dyDescent="0.25">
      <c r="C1522" s="3" t="s">
        <v>1</v>
      </c>
      <c r="D1522" s="3">
        <f>D1517</f>
        <v>78</v>
      </c>
      <c r="E1522" s="3">
        <f t="shared" ref="E1522:G1522" si="920">E1517</f>
        <v>78</v>
      </c>
      <c r="F1522" s="3">
        <f t="shared" si="920"/>
        <v>78</v>
      </c>
      <c r="G1522" s="3">
        <f t="shared" si="920"/>
        <v>40</v>
      </c>
    </row>
    <row r="1524" spans="1:7" x14ac:dyDescent="0.25">
      <c r="C1524" s="3" t="s">
        <v>62</v>
      </c>
      <c r="D1524">
        <v>100</v>
      </c>
      <c r="E1524">
        <v>100</v>
      </c>
      <c r="F1524">
        <v>100</v>
      </c>
      <c r="G1524">
        <v>100</v>
      </c>
    </row>
    <row r="1525" spans="1:7" x14ac:dyDescent="0.25">
      <c r="C1525" s="3" t="s">
        <v>63</v>
      </c>
      <c r="D1525" s="1">
        <v>100</v>
      </c>
      <c r="E1525" s="1">
        <v>100</v>
      </c>
      <c r="F1525" s="1">
        <v>100</v>
      </c>
      <c r="G1525" s="1">
        <v>100</v>
      </c>
    </row>
    <row r="1529" spans="1:7" x14ac:dyDescent="0.25">
      <c r="B1529" s="7" t="s">
        <v>6</v>
      </c>
      <c r="C1529" s="3" t="s">
        <v>54</v>
      </c>
      <c r="D1529">
        <v>100</v>
      </c>
      <c r="E1529">
        <v>100</v>
      </c>
      <c r="F1529">
        <v>100</v>
      </c>
      <c r="G1529">
        <v>100</v>
      </c>
    </row>
    <row r="1530" spans="1:7" x14ac:dyDescent="0.25">
      <c r="C1530" s="3" t="s">
        <v>64</v>
      </c>
      <c r="D1530">
        <v>100</v>
      </c>
      <c r="E1530">
        <v>100</v>
      </c>
      <c r="F1530">
        <v>100</v>
      </c>
      <c r="G1530">
        <v>100</v>
      </c>
    </row>
    <row r="1531" spans="1:7" x14ac:dyDescent="0.25">
      <c r="C1531" s="4" t="s">
        <v>7</v>
      </c>
      <c r="D1531" s="5">
        <f>D1530/D1529-1</f>
        <v>0</v>
      </c>
      <c r="E1531" s="5">
        <f>E1530/E1529-1</f>
        <v>0</v>
      </c>
      <c r="F1531" s="5">
        <f>F1530/F1529-1</f>
        <v>0</v>
      </c>
      <c r="G1531" s="5">
        <f>G1530/G1529-1</f>
        <v>0</v>
      </c>
    </row>
    <row r="1532" spans="1:7" ht="15" x14ac:dyDescent="0.3">
      <c r="C1532" s="14" t="s">
        <v>8</v>
      </c>
      <c r="D1532" s="14">
        <f>D1531*D1522</f>
        <v>0</v>
      </c>
      <c r="E1532" s="14">
        <f t="shared" ref="E1532" si="921">E1531*E1522</f>
        <v>0</v>
      </c>
      <c r="F1532" s="14">
        <f t="shared" ref="F1532" si="922">F1531*F1522</f>
        <v>0</v>
      </c>
      <c r="G1532" s="14">
        <f t="shared" ref="G1532" si="923">G1531*G1522</f>
        <v>0</v>
      </c>
    </row>
    <row r="1534" spans="1:7" x14ac:dyDescent="0.25">
      <c r="B1534" s="7" t="s">
        <v>25</v>
      </c>
      <c r="C1534" s="3" t="s">
        <v>26</v>
      </c>
      <c r="D1534" s="1">
        <f>D1454+1</f>
        <v>28</v>
      </c>
    </row>
    <row r="1535" spans="1:7" x14ac:dyDescent="0.25">
      <c r="B1535" s="7"/>
      <c r="C1535" s="4" t="s">
        <v>27</v>
      </c>
      <c r="D1535" s="4">
        <f>seasonal_adjustment($D1534)</f>
        <v>0.27472527472527458</v>
      </c>
      <c r="E1535" s="4">
        <f t="shared" ref="E1535" si="924">seasonal_adjustment($D1534)</f>
        <v>0.27472527472527458</v>
      </c>
      <c r="F1535" s="4">
        <f t="shared" ref="F1535" si="925">seasonal_adjustment($D1534)</f>
        <v>0.27472527472527458</v>
      </c>
      <c r="G1535" s="4">
        <f t="shared" ref="G1535" si="926">seasonal_adjustment($D1534)</f>
        <v>0.27472527472527458</v>
      </c>
    </row>
    <row r="1536" spans="1:7" ht="15" x14ac:dyDescent="0.3">
      <c r="C1536" s="14" t="s">
        <v>8</v>
      </c>
      <c r="D1536" s="14">
        <f>D1535*D1522</f>
        <v>21.428571428571416</v>
      </c>
      <c r="E1536" s="14">
        <f t="shared" ref="E1536" si="927">E1535*E1522</f>
        <v>21.428571428571416</v>
      </c>
      <c r="F1536" s="14">
        <f t="shared" ref="F1536" si="928">F1535*F1522</f>
        <v>21.428571428571416</v>
      </c>
      <c r="G1536" s="14">
        <f t="shared" ref="G1536" si="929">G1535*G1522</f>
        <v>10.989010989010984</v>
      </c>
    </row>
    <row r="1538" spans="2:7" x14ac:dyDescent="0.25">
      <c r="B1538" s="7" t="s">
        <v>9</v>
      </c>
      <c r="C1538" s="3" t="s">
        <v>55</v>
      </c>
      <c r="D1538">
        <v>10</v>
      </c>
      <c r="E1538">
        <v>10</v>
      </c>
      <c r="F1538">
        <v>10</v>
      </c>
      <c r="G1538">
        <v>75</v>
      </c>
    </row>
    <row r="1539" spans="2:7" x14ac:dyDescent="0.25">
      <c r="C1539" s="6" t="s">
        <v>65</v>
      </c>
      <c r="D1539" s="1">
        <v>10</v>
      </c>
      <c r="E1539" s="1">
        <v>10</v>
      </c>
      <c r="F1539" s="1">
        <v>10</v>
      </c>
      <c r="G1539" s="1">
        <v>75</v>
      </c>
    </row>
    <row r="1540" spans="2:7" x14ac:dyDescent="0.25">
      <c r="C1540" s="3" t="s">
        <v>56</v>
      </c>
      <c r="D1540" s="3">
        <f>D1538/D1524*100</f>
        <v>10</v>
      </c>
      <c r="E1540" s="3">
        <f t="shared" ref="E1540:G1540" si="930">E1538/E1524*100</f>
        <v>10</v>
      </c>
      <c r="F1540" s="3">
        <f t="shared" si="930"/>
        <v>10</v>
      </c>
      <c r="G1540" s="3">
        <f t="shared" si="930"/>
        <v>75</v>
      </c>
    </row>
    <row r="1541" spans="2:7" x14ac:dyDescent="0.25">
      <c r="C1541" s="8" t="s">
        <v>66</v>
      </c>
      <c r="D1541" s="3">
        <f>D1539/D1525*100</f>
        <v>10</v>
      </c>
      <c r="E1541" s="3">
        <f t="shared" ref="E1541:G1541" si="931">E1539/E1525*100</f>
        <v>10</v>
      </c>
      <c r="F1541" s="3">
        <f t="shared" si="931"/>
        <v>10</v>
      </c>
      <c r="G1541" s="3">
        <f t="shared" si="931"/>
        <v>75</v>
      </c>
    </row>
    <row r="1542" spans="2:7" x14ac:dyDescent="0.25">
      <c r="C1542" s="9" t="s">
        <v>57</v>
      </c>
      <c r="D1542" s="10">
        <f>D1541/D1540-1</f>
        <v>0</v>
      </c>
      <c r="E1542" s="10">
        <f>E1541/E1540-1</f>
        <v>0</v>
      </c>
      <c r="F1542" s="10">
        <f>F1541/F1540-1</f>
        <v>0</v>
      </c>
      <c r="G1542" s="10">
        <f>G1541/G1540-1</f>
        <v>0</v>
      </c>
    </row>
    <row r="1543" spans="2:7" x14ac:dyDescent="0.25">
      <c r="C1543" s="4" t="s">
        <v>11</v>
      </c>
      <c r="D1543" s="11">
        <f>PE_M</f>
        <v>-1.5</v>
      </c>
      <c r="E1543" s="11">
        <f>PE_M</f>
        <v>-1.5</v>
      </c>
      <c r="F1543" s="11">
        <f>PE_M</f>
        <v>-1.5</v>
      </c>
      <c r="G1543" s="11">
        <f>PE_FC</f>
        <v>-1.5</v>
      </c>
    </row>
    <row r="1544" spans="2:7" ht="15" x14ac:dyDescent="0.3">
      <c r="C1544" s="14" t="s">
        <v>8</v>
      </c>
      <c r="D1544" s="14">
        <f>D1542*D1522*D1543</f>
        <v>0</v>
      </c>
      <c r="E1544" s="14">
        <f t="shared" ref="E1544" si="932">E1542*E1522*E1543</f>
        <v>0</v>
      </c>
      <c r="F1544" s="14">
        <f t="shared" ref="F1544" si="933">F1542*F1522*F1543</f>
        <v>0</v>
      </c>
      <c r="G1544" s="14">
        <f t="shared" ref="G1544" si="934">G1542*G1522*G1543</f>
        <v>0</v>
      </c>
    </row>
    <row r="1546" spans="2:7" x14ac:dyDescent="0.25">
      <c r="B1546" s="7" t="s">
        <v>10</v>
      </c>
      <c r="C1546" s="3" t="s">
        <v>58</v>
      </c>
      <c r="D1546">
        <v>46</v>
      </c>
      <c r="E1546">
        <v>40</v>
      </c>
      <c r="F1546">
        <v>40</v>
      </c>
      <c r="G1546">
        <v>105</v>
      </c>
    </row>
    <row r="1547" spans="2:7" x14ac:dyDescent="0.25">
      <c r="C1547" s="6" t="s">
        <v>71</v>
      </c>
      <c r="D1547" s="1">
        <v>46</v>
      </c>
      <c r="E1547" s="1">
        <v>40</v>
      </c>
      <c r="F1547" s="1">
        <v>40</v>
      </c>
      <c r="G1547" s="1">
        <v>105</v>
      </c>
    </row>
    <row r="1548" spans="2:7" x14ac:dyDescent="0.25">
      <c r="C1548" s="3" t="s">
        <v>59</v>
      </c>
      <c r="D1548" s="3">
        <f>D1546/D1524*100</f>
        <v>46</v>
      </c>
      <c r="E1548" s="3">
        <f t="shared" ref="E1548:G1548" si="935">E1546/E1524*100</f>
        <v>40</v>
      </c>
      <c r="F1548" s="3">
        <f t="shared" si="935"/>
        <v>40</v>
      </c>
      <c r="G1548" s="3">
        <f t="shared" si="935"/>
        <v>105</v>
      </c>
    </row>
    <row r="1549" spans="2:7" x14ac:dyDescent="0.25">
      <c r="C1549" s="8" t="s">
        <v>67</v>
      </c>
      <c r="D1549" s="3">
        <f>D1547/D1525*100</f>
        <v>46</v>
      </c>
      <c r="E1549" s="3">
        <f t="shared" ref="E1549:G1549" si="936">E1547/E1525*100</f>
        <v>40</v>
      </c>
      <c r="F1549" s="3">
        <f t="shared" si="936"/>
        <v>40</v>
      </c>
      <c r="G1549" s="3">
        <f t="shared" si="936"/>
        <v>105</v>
      </c>
    </row>
    <row r="1550" spans="2:7" x14ac:dyDescent="0.25">
      <c r="C1550" s="9" t="s">
        <v>14</v>
      </c>
      <c r="D1550" s="10">
        <f>D1549/D1548-1</f>
        <v>0</v>
      </c>
      <c r="E1550" s="10">
        <f>E1549/E1548-1</f>
        <v>0</v>
      </c>
      <c r="F1550" s="10">
        <f>F1549/F1548-1</f>
        <v>0</v>
      </c>
      <c r="G1550" s="10">
        <f>G1549/G1548-1</f>
        <v>0</v>
      </c>
    </row>
    <row r="1551" spans="2:7" x14ac:dyDescent="0.25">
      <c r="C1551" s="4" t="s">
        <v>12</v>
      </c>
      <c r="D1551" s="11">
        <f>AdSens_M</f>
        <v>0.2</v>
      </c>
      <c r="E1551" s="11">
        <f>AdSens_M</f>
        <v>0.2</v>
      </c>
      <c r="F1551" s="11">
        <f>AdSens_M</f>
        <v>0.2</v>
      </c>
      <c r="G1551" s="11">
        <f>AdSens_FC</f>
        <v>0.2</v>
      </c>
    </row>
    <row r="1552" spans="2:7" ht="15" x14ac:dyDescent="0.3">
      <c r="C1552" s="14" t="s">
        <v>8</v>
      </c>
      <c r="D1552" s="14">
        <f>D1550*D1522*D1551</f>
        <v>0</v>
      </c>
      <c r="E1552" s="14">
        <f t="shared" ref="E1552" si="937">E1550*E1522*E1551</f>
        <v>0</v>
      </c>
      <c r="F1552" s="14">
        <f t="shared" ref="F1552" si="938">F1550*F1522*F1551</f>
        <v>0</v>
      </c>
      <c r="G1552" s="14">
        <f t="shared" ref="G1552" si="939">G1550*G1522*G1551</f>
        <v>0</v>
      </c>
    </row>
    <row r="1554" spans="2:7" x14ac:dyDescent="0.25">
      <c r="B1554" s="7" t="s">
        <v>13</v>
      </c>
      <c r="C1554" s="3" t="s">
        <v>53</v>
      </c>
      <c r="D1554">
        <v>3000</v>
      </c>
      <c r="E1554">
        <v>3000</v>
      </c>
      <c r="F1554">
        <v>3000</v>
      </c>
      <c r="G1554">
        <v>8941</v>
      </c>
    </row>
    <row r="1555" spans="2:7" x14ac:dyDescent="0.25">
      <c r="C1555" s="6" t="s">
        <v>72</v>
      </c>
      <c r="D1555" s="1">
        <v>3000</v>
      </c>
      <c r="E1555" s="1">
        <v>3000</v>
      </c>
      <c r="F1555" s="1">
        <v>3000</v>
      </c>
      <c r="G1555" s="1">
        <v>8941</v>
      </c>
    </row>
    <row r="1556" spans="2:7" x14ac:dyDescent="0.25">
      <c r="C1556" s="3" t="s">
        <v>60</v>
      </c>
      <c r="D1556" s="3">
        <f>D1554/D1524*100</f>
        <v>3000</v>
      </c>
      <c r="E1556" s="3">
        <f t="shared" ref="E1556:G1556" si="940">E1554/E1524*100</f>
        <v>3000</v>
      </c>
      <c r="F1556" s="3">
        <f t="shared" si="940"/>
        <v>3000</v>
      </c>
      <c r="G1556" s="3">
        <f t="shared" si="940"/>
        <v>8941</v>
      </c>
    </row>
    <row r="1557" spans="2:7" x14ac:dyDescent="0.25">
      <c r="C1557" s="8" t="s">
        <v>68</v>
      </c>
      <c r="D1557" s="3">
        <f>D1555/D1525*100</f>
        <v>3000</v>
      </c>
      <c r="E1557" s="3">
        <f t="shared" ref="E1557:G1557" si="941">E1555/E1525*100</f>
        <v>3000</v>
      </c>
      <c r="F1557" s="3">
        <f t="shared" si="941"/>
        <v>3000</v>
      </c>
      <c r="G1557" s="3">
        <f t="shared" si="941"/>
        <v>8941</v>
      </c>
    </row>
    <row r="1558" spans="2:7" x14ac:dyDescent="0.25">
      <c r="C1558" s="9" t="s">
        <v>28</v>
      </c>
      <c r="D1558" s="10">
        <f>D1557/D1556-1</f>
        <v>0</v>
      </c>
      <c r="E1558" s="10">
        <f>E1557/E1556-1</f>
        <v>0</v>
      </c>
      <c r="F1558" s="10">
        <f>F1557/F1556-1</f>
        <v>0</v>
      </c>
      <c r="G1558" s="10">
        <f>G1557/G1556-1</f>
        <v>0</v>
      </c>
    </row>
    <row r="1559" spans="2:7" x14ac:dyDescent="0.25">
      <c r="C1559" s="4" t="s">
        <v>18</v>
      </c>
      <c r="D1559" s="11">
        <f>AdSens_M</f>
        <v>0.2</v>
      </c>
      <c r="E1559" s="11">
        <f>AdSens_M</f>
        <v>0.2</v>
      </c>
      <c r="F1559" s="11">
        <f>AdSens_M</f>
        <v>0.2</v>
      </c>
      <c r="G1559" s="11">
        <f>AdSens_FC</f>
        <v>0.2</v>
      </c>
    </row>
    <row r="1560" spans="2:7" ht="15" x14ac:dyDescent="0.3">
      <c r="C1560" s="14" t="s">
        <v>8</v>
      </c>
      <c r="D1560" s="14">
        <f>D1558*D1522*D1559</f>
        <v>0</v>
      </c>
      <c r="E1560" s="14">
        <f t="shared" ref="E1560" si="942">E1558*E1522*E1559</f>
        <v>0</v>
      </c>
      <c r="F1560" s="14">
        <f t="shared" ref="F1560" si="943">F1558*F1522*F1559</f>
        <v>0</v>
      </c>
      <c r="G1560" s="14">
        <f t="shared" ref="G1560" si="944">G1558*G1522*G1559</f>
        <v>0</v>
      </c>
    </row>
    <row r="1562" spans="2:7" x14ac:dyDescent="0.25">
      <c r="B1562" s="7" t="s">
        <v>15</v>
      </c>
      <c r="C1562" s="3" t="s">
        <v>52</v>
      </c>
      <c r="D1562">
        <v>20</v>
      </c>
      <c r="E1562">
        <v>20</v>
      </c>
      <c r="F1562">
        <v>20</v>
      </c>
      <c r="G1562">
        <v>60</v>
      </c>
    </row>
    <row r="1563" spans="2:7" x14ac:dyDescent="0.25">
      <c r="C1563" s="6" t="s">
        <v>73</v>
      </c>
      <c r="D1563" s="1">
        <v>20</v>
      </c>
      <c r="E1563" s="1">
        <v>20</v>
      </c>
      <c r="F1563" s="1">
        <v>20</v>
      </c>
      <c r="G1563" s="1">
        <v>60</v>
      </c>
    </row>
    <row r="1564" spans="2:7" x14ac:dyDescent="0.25">
      <c r="C1564" s="3" t="s">
        <v>61</v>
      </c>
      <c r="D1564" s="3">
        <f>D1562/D1524*100</f>
        <v>20</v>
      </c>
      <c r="E1564" s="3">
        <f t="shared" ref="E1564:G1564" si="945">E1562/E1524*100</f>
        <v>20</v>
      </c>
      <c r="F1564" s="3">
        <f t="shared" si="945"/>
        <v>20</v>
      </c>
      <c r="G1564" s="3">
        <f t="shared" si="945"/>
        <v>60</v>
      </c>
    </row>
    <row r="1565" spans="2:7" x14ac:dyDescent="0.25">
      <c r="C1565" s="8" t="s">
        <v>69</v>
      </c>
      <c r="D1565" s="3">
        <f>D1563/D1525*100</f>
        <v>20</v>
      </c>
      <c r="E1565" s="3">
        <f t="shared" ref="E1565:G1565" si="946">E1563/E1525*100</f>
        <v>20</v>
      </c>
      <c r="F1565" s="3">
        <f t="shared" si="946"/>
        <v>20</v>
      </c>
      <c r="G1565" s="3">
        <f t="shared" si="946"/>
        <v>60</v>
      </c>
    </row>
    <row r="1566" spans="2:7" x14ac:dyDescent="0.25">
      <c r="C1566" s="9" t="s">
        <v>29</v>
      </c>
      <c r="D1566" s="10">
        <f>D1565/D1564-1</f>
        <v>0</v>
      </c>
      <c r="E1566" s="10">
        <f>E1565/E1564-1</f>
        <v>0</v>
      </c>
      <c r="F1566" s="10">
        <f>F1565/F1564-1</f>
        <v>0</v>
      </c>
      <c r="G1566" s="10">
        <f>G1565/G1564-1</f>
        <v>0</v>
      </c>
    </row>
    <row r="1567" spans="2:7" x14ac:dyDescent="0.25">
      <c r="C1567" s="4" t="s">
        <v>19</v>
      </c>
      <c r="D1567" s="11">
        <f>ComSens_M</f>
        <v>0.2</v>
      </c>
      <c r="E1567" s="11">
        <f>ComSens_M</f>
        <v>0.2</v>
      </c>
      <c r="F1567" s="11">
        <f>ComSens_M</f>
        <v>0.2</v>
      </c>
      <c r="G1567" s="11">
        <f>ComSens_FC</f>
        <v>0.2</v>
      </c>
    </row>
    <row r="1568" spans="2:7" ht="15" x14ac:dyDescent="0.3">
      <c r="C1568" s="14" t="s">
        <v>8</v>
      </c>
      <c r="D1568" s="14">
        <f>D1566*D1522*D1567</f>
        <v>0</v>
      </c>
      <c r="E1568" s="14">
        <f t="shared" ref="E1568" si="947">E1566*E1522*E1567</f>
        <v>0</v>
      </c>
      <c r="F1568" s="14">
        <f t="shared" ref="F1568" si="948">F1566*F1522*F1567</f>
        <v>0</v>
      </c>
      <c r="G1568" s="14">
        <f t="shared" ref="G1568" si="949">G1566*G1522*G1567</f>
        <v>0</v>
      </c>
    </row>
    <row r="1570" spans="2:7" x14ac:dyDescent="0.25">
      <c r="B1570" s="7" t="s">
        <v>16</v>
      </c>
      <c r="C1570" s="3" t="s">
        <v>51</v>
      </c>
      <c r="D1570">
        <v>10</v>
      </c>
      <c r="E1570">
        <v>10</v>
      </c>
      <c r="F1570">
        <v>10</v>
      </c>
      <c r="G1570">
        <v>45</v>
      </c>
    </row>
    <row r="1571" spans="2:7" x14ac:dyDescent="0.25">
      <c r="C1571" s="6" t="s">
        <v>70</v>
      </c>
      <c r="D1571">
        <v>10</v>
      </c>
      <c r="E1571">
        <v>10</v>
      </c>
      <c r="F1571">
        <v>10</v>
      </c>
      <c r="G1571">
        <v>45</v>
      </c>
    </row>
    <row r="1572" spans="2:7" x14ac:dyDescent="0.25">
      <c r="C1572" s="9" t="s">
        <v>33</v>
      </c>
      <c r="D1572" s="10">
        <f>D1571/D1570-1</f>
        <v>0</v>
      </c>
      <c r="E1572" s="10">
        <f t="shared" ref="E1572" si="950">E1571/E1570-1</f>
        <v>0</v>
      </c>
      <c r="F1572" s="10">
        <f t="shared" ref="F1572" si="951">F1571/F1570-1</f>
        <v>0</v>
      </c>
      <c r="G1572" s="10">
        <f t="shared" ref="G1572" si="952">G1571/G1570-1</f>
        <v>0</v>
      </c>
    </row>
    <row r="1573" spans="2:7" x14ac:dyDescent="0.25">
      <c r="C1573" s="4" t="s">
        <v>17</v>
      </c>
      <c r="D1573" s="11">
        <v>0.1</v>
      </c>
      <c r="E1573" s="11">
        <v>0.1</v>
      </c>
      <c r="F1573" s="11">
        <v>0.1</v>
      </c>
      <c r="G1573" s="11">
        <v>0.1</v>
      </c>
    </row>
    <row r="1574" spans="2:7" ht="15" x14ac:dyDescent="0.3">
      <c r="C1574" s="14" t="s">
        <v>8</v>
      </c>
      <c r="D1574" s="14">
        <f>D1572*D1522*D1573</f>
        <v>0</v>
      </c>
      <c r="E1574" s="14">
        <f t="shared" ref="E1574" si="953">E1572*E1522*E1573</f>
        <v>0</v>
      </c>
      <c r="F1574" s="14">
        <f t="shared" ref="F1574" si="954">F1572*F1522*F1573</f>
        <v>0</v>
      </c>
      <c r="G1574" s="14">
        <f t="shared" ref="G1574" si="955">G1572*G1522*G1573</f>
        <v>0</v>
      </c>
    </row>
    <row r="1576" spans="2:7" x14ac:dyDescent="0.25">
      <c r="B1576" s="7" t="s">
        <v>24</v>
      </c>
      <c r="C1576" s="3" t="s">
        <v>49</v>
      </c>
      <c r="D1576">
        <v>5</v>
      </c>
      <c r="E1576">
        <v>5</v>
      </c>
      <c r="F1576">
        <v>5</v>
      </c>
      <c r="G1576">
        <v>5</v>
      </c>
    </row>
    <row r="1577" spans="2:7" x14ac:dyDescent="0.25">
      <c r="C1577" s="6" t="s">
        <v>50</v>
      </c>
      <c r="D1577" s="1">
        <v>5</v>
      </c>
      <c r="E1577" s="1">
        <v>5</v>
      </c>
      <c r="F1577" s="1">
        <v>5</v>
      </c>
      <c r="G1577" s="1">
        <v>5</v>
      </c>
    </row>
    <row r="1578" spans="2:7" x14ac:dyDescent="0.25">
      <c r="C1578" s="9" t="s">
        <v>34</v>
      </c>
      <c r="D1578" s="10">
        <f>D1577/D1576-1</f>
        <v>0</v>
      </c>
      <c r="E1578" s="10">
        <f t="shared" ref="E1578" si="956">E1577/E1576-1</f>
        <v>0</v>
      </c>
      <c r="F1578" s="10">
        <f t="shared" ref="F1578" si="957">F1577/F1576-1</f>
        <v>0</v>
      </c>
      <c r="G1578" s="10">
        <f t="shared" ref="G1578" si="958">G1577/G1576-1</f>
        <v>0</v>
      </c>
    </row>
    <row r="1579" spans="2:7" x14ac:dyDescent="0.25">
      <c r="C1579" s="4" t="s">
        <v>35</v>
      </c>
      <c r="D1579" s="11">
        <f>CmpSens_M</f>
        <v>-0.5</v>
      </c>
      <c r="E1579" s="11">
        <f>CmpSens_M</f>
        <v>-0.5</v>
      </c>
      <c r="F1579" s="11">
        <f>CmpSens_M</f>
        <v>-0.5</v>
      </c>
      <c r="G1579" s="11">
        <f>CmpSens_FC</f>
        <v>-0.5</v>
      </c>
    </row>
    <row r="1580" spans="2:7" ht="15" x14ac:dyDescent="0.3">
      <c r="C1580" s="14" t="s">
        <v>8</v>
      </c>
      <c r="D1580" s="14">
        <f>D1578*D1522*D1579</f>
        <v>0</v>
      </c>
      <c r="E1580" s="14">
        <f t="shared" ref="E1580" si="959">E1578*E1522*E1579</f>
        <v>0</v>
      </c>
      <c r="F1580" s="14">
        <f t="shared" ref="F1580" si="960">F1578*F1522*F1579</f>
        <v>0</v>
      </c>
      <c r="G1580" s="14">
        <f t="shared" ref="G1580" si="961">G1578*G1522*G1579</f>
        <v>0</v>
      </c>
    </row>
    <row r="1582" spans="2:7" x14ac:dyDescent="0.25">
      <c r="B1582" s="7" t="s">
        <v>30</v>
      </c>
      <c r="C1582" s="6" t="s">
        <v>36</v>
      </c>
      <c r="D1582" s="1" t="s">
        <v>43</v>
      </c>
    </row>
    <row r="1583" spans="2:7" x14ac:dyDescent="0.25">
      <c r="C1583" s="4" t="s">
        <v>32</v>
      </c>
      <c r="D1583" s="11">
        <f>NewSens_M</f>
        <v>7.0000000000000007E-2</v>
      </c>
      <c r="E1583" s="11">
        <f>NewSens_M</f>
        <v>7.0000000000000007E-2</v>
      </c>
      <c r="F1583" s="11">
        <f>NewSens_M</f>
        <v>7.0000000000000007E-2</v>
      </c>
      <c r="G1583" s="11">
        <f>NewSens_FC</f>
        <v>7.0000000000000007E-2</v>
      </c>
    </row>
    <row r="1584" spans="2:7" ht="15" x14ac:dyDescent="0.3">
      <c r="C1584" s="14" t="s">
        <v>8</v>
      </c>
      <c r="D1584" s="14">
        <f>IF($D1582="y",D1522*NewSens_M,0)</f>
        <v>0</v>
      </c>
      <c r="E1584" s="14">
        <f>IF($D1582="y",E1522*NewSens_M,0)</f>
        <v>0</v>
      </c>
      <c r="F1584" s="14">
        <f>IF($D1582="y",F1522*NewSens_M,0)</f>
        <v>0</v>
      </c>
      <c r="G1584" s="14">
        <f>IF($D1582="y",G1522*NewSens_M,0)</f>
        <v>0</v>
      </c>
    </row>
    <row r="1586" spans="2:7" x14ac:dyDescent="0.25">
      <c r="B1586" s="7" t="s">
        <v>42</v>
      </c>
      <c r="C1586" s="3" t="s">
        <v>38</v>
      </c>
      <c r="D1586">
        <v>2</v>
      </c>
      <c r="E1586">
        <v>2</v>
      </c>
      <c r="F1586">
        <v>2</v>
      </c>
      <c r="G1586">
        <v>2</v>
      </c>
    </row>
    <row r="1587" spans="2:7" x14ac:dyDescent="0.25">
      <c r="B1587" s="7"/>
      <c r="C1587" s="3" t="s">
        <v>37</v>
      </c>
      <c r="D1587">
        <v>2</v>
      </c>
      <c r="E1587">
        <v>2</v>
      </c>
      <c r="F1587">
        <v>2</v>
      </c>
      <c r="G1587">
        <v>2</v>
      </c>
    </row>
    <row r="1588" spans="2:7" x14ac:dyDescent="0.25">
      <c r="C1588" s="6" t="s">
        <v>39</v>
      </c>
      <c r="D1588" s="1">
        <v>2</v>
      </c>
      <c r="E1588" s="1">
        <v>2</v>
      </c>
      <c r="F1588" s="1">
        <v>2</v>
      </c>
      <c r="G1588" s="1">
        <v>2</v>
      </c>
    </row>
    <row r="1589" spans="2:7" x14ac:dyDescent="0.25">
      <c r="C1589" s="6" t="s">
        <v>40</v>
      </c>
      <c r="D1589" s="1">
        <v>2</v>
      </c>
      <c r="E1589" s="1">
        <v>2</v>
      </c>
      <c r="F1589" s="1">
        <v>2</v>
      </c>
      <c r="G1589" s="1">
        <v>2</v>
      </c>
    </row>
    <row r="1590" spans="2:7" x14ac:dyDescent="0.25">
      <c r="C1590" s="9" t="s">
        <v>41</v>
      </c>
      <c r="D1590" s="13">
        <f>SUM(D1588:D1589)-SUM(D1586:D1587)</f>
        <v>0</v>
      </c>
      <c r="E1590" s="13">
        <f t="shared" ref="E1590" si="962">SUM(E1588:E1589)-SUM(E1586:E1587)</f>
        <v>0</v>
      </c>
      <c r="F1590" s="13">
        <f t="shared" ref="F1590" si="963">SUM(F1588:F1589)-SUM(F1586:F1587)</f>
        <v>0</v>
      </c>
      <c r="G1590" s="13">
        <f t="shared" ref="G1590" si="964">SUM(G1588:G1589)-SUM(G1586:G1587)</f>
        <v>0</v>
      </c>
    </row>
    <row r="1591" spans="2:7" x14ac:dyDescent="0.25">
      <c r="C1591" s="4" t="s">
        <v>17</v>
      </c>
      <c r="D1591" s="11">
        <f>ChgSens_M</f>
        <v>0.1</v>
      </c>
      <c r="E1591" s="11">
        <f>ChgSens_M</f>
        <v>0.1</v>
      </c>
      <c r="F1591" s="11">
        <f>ChgSens_M</f>
        <v>0.1</v>
      </c>
      <c r="G1591" s="11">
        <f>ChgSens_FC</f>
        <v>0.1</v>
      </c>
    </row>
    <row r="1592" spans="2:7" ht="15" x14ac:dyDescent="0.3">
      <c r="C1592" s="14" t="s">
        <v>8</v>
      </c>
      <c r="D1592" s="14">
        <f>IF($D1582="y",D1590*D1522*D1591,0)</f>
        <v>0</v>
      </c>
      <c r="E1592" s="14">
        <f t="shared" ref="E1592" si="965">IF($D1582="y",E1590*E1522*E1591,0)</f>
        <v>0</v>
      </c>
      <c r="F1592" s="14">
        <f t="shared" ref="F1592" si="966">IF($D1582="y",F1590*F1522*F1591,0)</f>
        <v>0</v>
      </c>
      <c r="G1592" s="14">
        <f t="shared" ref="G1592" si="967">IF($D1582="y",G1590*G1522*G1591,0)</f>
        <v>0</v>
      </c>
    </row>
    <row r="1595" spans="2:7" ht="15" x14ac:dyDescent="0.3">
      <c r="C1595" s="14" t="s">
        <v>44</v>
      </c>
      <c r="D1595" s="14">
        <f>ROUND(D1592+D1584+D1580+D1574+D1568+D1560+D1552+D1544+D1536+D1532,0)</f>
        <v>21</v>
      </c>
      <c r="E1595" s="14">
        <f t="shared" ref="E1595:G1595" si="968">ROUND(E1592+E1584+E1580+E1574+E1568+E1560+E1552+E1544+E1536+E1532,0)</f>
        <v>21</v>
      </c>
      <c r="F1595" s="14">
        <f t="shared" si="968"/>
        <v>21</v>
      </c>
      <c r="G1595" s="14">
        <f t="shared" si="968"/>
        <v>11</v>
      </c>
    </row>
    <row r="1597" spans="2:7" x14ac:dyDescent="0.25">
      <c r="C1597" s="15" t="str">
        <f>A1521&amp;" FORECAST"</f>
        <v>7-4 FORECAST</v>
      </c>
      <c r="D1597" s="15">
        <f>D1595+D1522</f>
        <v>99</v>
      </c>
      <c r="E1597" s="15">
        <f t="shared" ref="E1597:G1597" si="969">E1595+E1522</f>
        <v>99</v>
      </c>
      <c r="F1597" s="15">
        <f t="shared" si="969"/>
        <v>99</v>
      </c>
      <c r="G1597" s="15">
        <f t="shared" si="969"/>
        <v>51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topLeftCell="B1" workbookViewId="0">
      <selection activeCell="C10" sqref="C10"/>
    </sheetView>
  </sheetViews>
  <sheetFormatPr defaultRowHeight="14.25" x14ac:dyDescent="0.25"/>
  <cols>
    <col min="1" max="1" width="0" hidden="1" customWidth="1"/>
    <col min="3" max="3" width="17.42578125" customWidth="1"/>
  </cols>
  <sheetData>
    <row r="1" spans="1:7" x14ac:dyDescent="0.25">
      <c r="A1" s="17" t="s">
        <v>89</v>
      </c>
      <c r="B1" s="17"/>
      <c r="C1" s="17"/>
      <c r="D1" s="17" t="s">
        <v>2</v>
      </c>
      <c r="E1" s="17" t="s">
        <v>3</v>
      </c>
      <c r="F1" s="17" t="s">
        <v>4</v>
      </c>
      <c r="G1" s="17" t="s">
        <v>5</v>
      </c>
    </row>
    <row r="2" spans="1:7" x14ac:dyDescent="0.25">
      <c r="A2" s="18">
        <v>0</v>
      </c>
      <c r="B2" s="18"/>
      <c r="C2" s="17" t="str">
        <f ca="1">OFFSET('Forecasting Model'!C77,0,0)</f>
        <v>3-1 FORECAST</v>
      </c>
      <c r="D2" s="17">
        <f ca="1">OFFSET('Forecasting Model'!D77,$A2,0)</f>
        <v>79</v>
      </c>
      <c r="E2" s="17">
        <f ca="1">OFFSET('Forecasting Model'!E77,$A2,0)</f>
        <v>79</v>
      </c>
      <c r="F2" s="17">
        <f ca="1">OFFSET('Forecasting Model'!F77,$A2,0)</f>
        <v>79</v>
      </c>
      <c r="G2" s="17">
        <f ca="1">OFFSET('Forecasting Model'!G77,$A2,0)</f>
        <v>40</v>
      </c>
    </row>
    <row r="3" spans="1:7" x14ac:dyDescent="0.25">
      <c r="A3" s="18">
        <v>79</v>
      </c>
      <c r="B3" s="18"/>
      <c r="C3" s="17" t="str">
        <f ca="1">OFFSET('Forecasting Model'!C78,$A3,0)</f>
        <v>3-2 FORECAST</v>
      </c>
      <c r="D3" s="17">
        <f ca="1">OFFSET('Forecasting Model'!D78,$A3,0)</f>
        <v>87</v>
      </c>
      <c r="E3" s="17">
        <f ca="1">OFFSET('Forecasting Model'!E78,$A3,0)</f>
        <v>87</v>
      </c>
      <c r="F3" s="17">
        <f ca="1">OFFSET('Forecasting Model'!F78,$A3,0)</f>
        <v>87</v>
      </c>
      <c r="G3" s="17">
        <f ca="1">OFFSET('Forecasting Model'!G78,$A3,0)</f>
        <v>44</v>
      </c>
    </row>
    <row r="4" spans="1:7" x14ac:dyDescent="0.25">
      <c r="A4" s="18">
        <v>158</v>
      </c>
      <c r="B4" s="18"/>
      <c r="C4" s="17" t="str">
        <f ca="1">OFFSET('Forecasting Model'!C79,$A4,0)</f>
        <v>3-3 FORECAST</v>
      </c>
      <c r="D4" s="17">
        <f ca="1">OFFSET('Forecasting Model'!D79,$A4,0)</f>
        <v>78</v>
      </c>
      <c r="E4" s="17">
        <f ca="1">OFFSET('Forecasting Model'!E79,$A4,0)</f>
        <v>78</v>
      </c>
      <c r="F4" s="17">
        <f ca="1">OFFSET('Forecasting Model'!F79,$A4,0)</f>
        <v>78</v>
      </c>
      <c r="G4" s="17">
        <f ca="1">OFFSET('Forecasting Model'!G79,$A4,0)</f>
        <v>40</v>
      </c>
    </row>
    <row r="5" spans="1:7" x14ac:dyDescent="0.25">
      <c r="A5" s="18">
        <v>237</v>
      </c>
      <c r="B5" s="18"/>
      <c r="C5" s="17" t="str">
        <f ca="1">OFFSET('Forecasting Model'!C80,$A5,0)</f>
        <v>3-4 FORECAST</v>
      </c>
      <c r="D5" s="17">
        <f ca="1">OFFSET('Forecasting Model'!D80,$A5,0)</f>
        <v>99</v>
      </c>
      <c r="E5" s="17">
        <f ca="1">OFFSET('Forecasting Model'!E80,$A5,0)</f>
        <v>99</v>
      </c>
      <c r="F5" s="17">
        <f ca="1">OFFSET('Forecasting Model'!F80,$A5,0)</f>
        <v>99</v>
      </c>
      <c r="G5" s="17">
        <f ca="1">OFFSET('Forecasting Model'!G80,$A5,0)</f>
        <v>51</v>
      </c>
    </row>
    <row r="6" spans="1:7" x14ac:dyDescent="0.25">
      <c r="A6" s="18">
        <v>316</v>
      </c>
      <c r="B6" s="18"/>
      <c r="C6" s="17" t="str">
        <f ca="1">OFFSET('Forecasting Model'!C81,$A6,0)</f>
        <v>4-1 FORECAST</v>
      </c>
      <c r="D6" s="17">
        <f ca="1">OFFSET('Forecasting Model'!D81,$A6,0)</f>
        <v>79</v>
      </c>
      <c r="E6" s="17">
        <f ca="1">OFFSET('Forecasting Model'!E81,$A6,0)</f>
        <v>79</v>
      </c>
      <c r="F6" s="17">
        <f ca="1">OFFSET('Forecasting Model'!F81,$A6,0)</f>
        <v>79</v>
      </c>
      <c r="G6" s="17">
        <f ca="1">OFFSET('Forecasting Model'!G81,$A6,0)</f>
        <v>40</v>
      </c>
    </row>
    <row r="7" spans="1:7" x14ac:dyDescent="0.25">
      <c r="A7" s="18">
        <v>395</v>
      </c>
      <c r="B7" s="18"/>
      <c r="C7" s="17" t="str">
        <f ca="1">OFFSET('Forecasting Model'!C82,$A7,0)</f>
        <v>4-2 FORECAST</v>
      </c>
      <c r="D7" s="17">
        <f ca="1">OFFSET('Forecasting Model'!D82,$A7,0)</f>
        <v>87</v>
      </c>
      <c r="E7" s="17">
        <f ca="1">OFFSET('Forecasting Model'!E82,$A7,0)</f>
        <v>87</v>
      </c>
      <c r="F7" s="17">
        <f ca="1">OFFSET('Forecasting Model'!F82,$A7,0)</f>
        <v>87</v>
      </c>
      <c r="G7" s="17">
        <f ca="1">OFFSET('Forecasting Model'!G82,$A7,0)</f>
        <v>44</v>
      </c>
    </row>
    <row r="8" spans="1:7" x14ac:dyDescent="0.25">
      <c r="A8" s="18">
        <v>474</v>
      </c>
      <c r="B8" s="18"/>
      <c r="C8" s="17" t="str">
        <f ca="1">OFFSET('Forecasting Model'!C83,$A8,0)</f>
        <v>4-3 FORECAST</v>
      </c>
      <c r="D8" s="17">
        <f ca="1">OFFSET('Forecasting Model'!D83,$A8,0)</f>
        <v>78</v>
      </c>
      <c r="E8" s="17">
        <f ca="1">OFFSET('Forecasting Model'!E83,$A8,0)</f>
        <v>78</v>
      </c>
      <c r="F8" s="17">
        <f ca="1">OFFSET('Forecasting Model'!F83,$A8,0)</f>
        <v>78</v>
      </c>
      <c r="G8" s="17">
        <f ca="1">OFFSET('Forecasting Model'!G83,$A8,0)</f>
        <v>40</v>
      </c>
    </row>
    <row r="9" spans="1:7" x14ac:dyDescent="0.25">
      <c r="A9" s="18">
        <v>553</v>
      </c>
      <c r="B9" s="18"/>
      <c r="C9" s="17" t="str">
        <f ca="1">OFFSET('Forecasting Model'!C84,$A9,0)</f>
        <v>4-4 FORECAST</v>
      </c>
      <c r="D9" s="17">
        <f ca="1">OFFSET('Forecasting Model'!D84,$A9,0)</f>
        <v>99</v>
      </c>
      <c r="E9" s="17">
        <f ca="1">OFFSET('Forecasting Model'!E84,$A9,0)</f>
        <v>99</v>
      </c>
      <c r="F9" s="17">
        <f ca="1">OFFSET('Forecasting Model'!F84,$A9,0)</f>
        <v>99</v>
      </c>
      <c r="G9" s="17">
        <f ca="1">OFFSET('Forecasting Model'!G84,$A9,0)</f>
        <v>51</v>
      </c>
    </row>
    <row r="10" spans="1:7" x14ac:dyDescent="0.25">
      <c r="A10" s="16">
        <v>632</v>
      </c>
      <c r="B10" s="16"/>
      <c r="C10" t="str">
        <f ca="1">OFFSET('Forecasting Model'!C85,$A10,0)</f>
        <v>5-1 FORECAST</v>
      </c>
      <c r="D10">
        <f ca="1">OFFSET('Forecasting Model'!D85,$A10,0)</f>
        <v>79</v>
      </c>
      <c r="E10">
        <f ca="1">OFFSET('Forecasting Model'!E85,$A10,0)</f>
        <v>79</v>
      </c>
      <c r="F10">
        <f ca="1">OFFSET('Forecasting Model'!F85,$A10,0)</f>
        <v>79</v>
      </c>
      <c r="G10">
        <f ca="1">OFFSET('Forecasting Model'!G85,$A10,0)</f>
        <v>40</v>
      </c>
    </row>
    <row r="11" spans="1:7" x14ac:dyDescent="0.25">
      <c r="A11" s="16">
        <v>711</v>
      </c>
      <c r="B11" s="16"/>
      <c r="C11" t="str">
        <f ca="1">OFFSET('Forecasting Model'!C86,$A11,0)</f>
        <v>5-2 FORECAST</v>
      </c>
      <c r="D11">
        <f ca="1">OFFSET('Forecasting Model'!D86,$A11,0)</f>
        <v>87</v>
      </c>
      <c r="E11">
        <f ca="1">OFFSET('Forecasting Model'!E86,$A11,0)</f>
        <v>87</v>
      </c>
      <c r="F11">
        <f ca="1">OFFSET('Forecasting Model'!F86,$A11,0)</f>
        <v>87</v>
      </c>
      <c r="G11">
        <f ca="1">OFFSET('Forecasting Model'!G86,$A11,0)</f>
        <v>44</v>
      </c>
    </row>
    <row r="12" spans="1:7" x14ac:dyDescent="0.25">
      <c r="A12" s="16">
        <v>790</v>
      </c>
      <c r="B12" s="16"/>
      <c r="C12" t="str">
        <f ca="1">OFFSET('Forecasting Model'!C87,$A12,0)</f>
        <v>5-3 FORECAST</v>
      </c>
      <c r="D12">
        <f ca="1">OFFSET('Forecasting Model'!D87,$A12,0)</f>
        <v>78</v>
      </c>
      <c r="E12">
        <f ca="1">OFFSET('Forecasting Model'!E87,$A12,0)</f>
        <v>78</v>
      </c>
      <c r="F12">
        <f ca="1">OFFSET('Forecasting Model'!F87,$A12,0)</f>
        <v>78</v>
      </c>
      <c r="G12">
        <f ca="1">OFFSET('Forecasting Model'!G87,$A12,0)</f>
        <v>40</v>
      </c>
    </row>
    <row r="13" spans="1:7" x14ac:dyDescent="0.25">
      <c r="A13" s="16">
        <v>869</v>
      </c>
      <c r="B13" s="16"/>
      <c r="C13" t="str">
        <f ca="1">OFFSET('Forecasting Model'!C88,$A13,0)</f>
        <v>5-4 FORECAST</v>
      </c>
      <c r="D13">
        <f ca="1">OFFSET('Forecasting Model'!D88,$A13,0)</f>
        <v>99</v>
      </c>
      <c r="E13">
        <f ca="1">OFFSET('Forecasting Model'!E88,$A13,0)</f>
        <v>99</v>
      </c>
      <c r="F13">
        <f ca="1">OFFSET('Forecasting Model'!F88,$A13,0)</f>
        <v>99</v>
      </c>
      <c r="G13">
        <f ca="1">OFFSET('Forecasting Model'!G88,$A13,0)</f>
        <v>51</v>
      </c>
    </row>
    <row r="14" spans="1:7" x14ac:dyDescent="0.25">
      <c r="A14" s="16">
        <v>948</v>
      </c>
      <c r="B14" s="16"/>
      <c r="C14" t="str">
        <f ca="1">OFFSET('Forecasting Model'!C89,$A14,0)</f>
        <v>6-1 FORECAST</v>
      </c>
      <c r="D14">
        <f ca="1">OFFSET('Forecasting Model'!D89,$A14,0)</f>
        <v>79</v>
      </c>
      <c r="E14">
        <f ca="1">OFFSET('Forecasting Model'!E89,$A14,0)</f>
        <v>79</v>
      </c>
      <c r="F14">
        <f ca="1">OFFSET('Forecasting Model'!F89,$A14,0)</f>
        <v>79</v>
      </c>
      <c r="G14">
        <f ca="1">OFFSET('Forecasting Model'!G89,$A14,0)</f>
        <v>40</v>
      </c>
    </row>
    <row r="15" spans="1:7" x14ac:dyDescent="0.25">
      <c r="A15" s="16">
        <v>1027</v>
      </c>
      <c r="B15" s="16"/>
      <c r="C15" t="str">
        <f ca="1">OFFSET('Forecasting Model'!C90,$A15,0)</f>
        <v>6-2 FORECAST</v>
      </c>
      <c r="D15">
        <f ca="1">OFFSET('Forecasting Model'!D90,$A15,0)</f>
        <v>87</v>
      </c>
      <c r="E15">
        <f ca="1">OFFSET('Forecasting Model'!E90,$A15,0)</f>
        <v>87</v>
      </c>
      <c r="F15">
        <f ca="1">OFFSET('Forecasting Model'!F90,$A15,0)</f>
        <v>87</v>
      </c>
      <c r="G15">
        <f ca="1">OFFSET('Forecasting Model'!G90,$A15,0)</f>
        <v>44</v>
      </c>
    </row>
    <row r="16" spans="1:7" x14ac:dyDescent="0.25">
      <c r="A16" s="16">
        <v>1106</v>
      </c>
      <c r="B16" s="16"/>
      <c r="C16" t="str">
        <f ca="1">OFFSET('Forecasting Model'!C91,$A16,0)</f>
        <v>6-3 FORECAST</v>
      </c>
      <c r="D16">
        <f ca="1">OFFSET('Forecasting Model'!D91,$A16,0)</f>
        <v>78</v>
      </c>
      <c r="E16">
        <f ca="1">OFFSET('Forecasting Model'!E91,$A16,0)</f>
        <v>78</v>
      </c>
      <c r="F16">
        <f ca="1">OFFSET('Forecasting Model'!F91,$A16,0)</f>
        <v>78</v>
      </c>
      <c r="G16">
        <f ca="1">OFFSET('Forecasting Model'!G91,$A16,0)</f>
        <v>40</v>
      </c>
    </row>
    <row r="17" spans="1:7" x14ac:dyDescent="0.25">
      <c r="A17" s="16">
        <v>1185</v>
      </c>
      <c r="B17" s="16"/>
      <c r="C17" t="str">
        <f ca="1">OFFSET('Forecasting Model'!C92,$A17,0)</f>
        <v>6-4 FORECAST</v>
      </c>
      <c r="D17">
        <f ca="1">OFFSET('Forecasting Model'!D92,$A17,0)</f>
        <v>99</v>
      </c>
      <c r="E17">
        <f ca="1">OFFSET('Forecasting Model'!E92,$A17,0)</f>
        <v>99</v>
      </c>
      <c r="F17">
        <f ca="1">OFFSET('Forecasting Model'!F92,$A17,0)</f>
        <v>99</v>
      </c>
      <c r="G17">
        <f ca="1">OFFSET('Forecasting Model'!G92,$A17,0)</f>
        <v>51</v>
      </c>
    </row>
    <row r="18" spans="1:7" x14ac:dyDescent="0.25">
      <c r="A18" s="16">
        <v>1264</v>
      </c>
      <c r="B18" s="16"/>
      <c r="C18" t="str">
        <f ca="1">OFFSET('Forecasting Model'!C93,$A18,0)</f>
        <v>7-1 FORECAST</v>
      </c>
      <c r="D18">
        <f ca="1">OFFSET('Forecasting Model'!D93,$A18,0)</f>
        <v>79</v>
      </c>
      <c r="E18">
        <f ca="1">OFFSET('Forecasting Model'!E93,$A18,0)</f>
        <v>79</v>
      </c>
      <c r="F18">
        <f ca="1">OFFSET('Forecasting Model'!F93,$A18,0)</f>
        <v>79</v>
      </c>
      <c r="G18">
        <f ca="1">OFFSET('Forecasting Model'!G93,$A18,0)</f>
        <v>40</v>
      </c>
    </row>
    <row r="19" spans="1:7" x14ac:dyDescent="0.25">
      <c r="A19" s="16">
        <v>1343</v>
      </c>
      <c r="B19" s="16"/>
      <c r="C19" t="str">
        <f ca="1">OFFSET('Forecasting Model'!C94,$A19,0)</f>
        <v>7-2 FORECAST</v>
      </c>
      <c r="D19">
        <f ca="1">OFFSET('Forecasting Model'!D94,$A19,0)</f>
        <v>87</v>
      </c>
      <c r="E19">
        <f ca="1">OFFSET('Forecasting Model'!E94,$A19,0)</f>
        <v>87</v>
      </c>
      <c r="F19">
        <f ca="1">OFFSET('Forecasting Model'!F94,$A19,0)</f>
        <v>87</v>
      </c>
      <c r="G19">
        <f ca="1">OFFSET('Forecasting Model'!G94,$A19,0)</f>
        <v>44</v>
      </c>
    </row>
    <row r="20" spans="1:7" x14ac:dyDescent="0.25">
      <c r="A20" s="16">
        <v>1422</v>
      </c>
      <c r="B20" s="16"/>
      <c r="C20" t="str">
        <f ca="1">OFFSET('Forecasting Model'!C95,$A20,0)</f>
        <v>7-3 FORECAST</v>
      </c>
      <c r="D20">
        <f ca="1">OFFSET('Forecasting Model'!D95,$A20,0)</f>
        <v>78</v>
      </c>
      <c r="E20">
        <f ca="1">OFFSET('Forecasting Model'!E95,$A20,0)</f>
        <v>78</v>
      </c>
      <c r="F20">
        <f ca="1">OFFSET('Forecasting Model'!F95,$A20,0)</f>
        <v>78</v>
      </c>
      <c r="G20">
        <f ca="1">OFFSET('Forecasting Model'!G95,$A20,0)</f>
        <v>40</v>
      </c>
    </row>
    <row r="21" spans="1:7" x14ac:dyDescent="0.25">
      <c r="A21" s="16">
        <v>1501</v>
      </c>
      <c r="B21" s="16"/>
      <c r="C21" t="str">
        <f ca="1">OFFSET('Forecasting Model'!C96,$A21,0)</f>
        <v>7-4 FORECAST</v>
      </c>
      <c r="D21">
        <f ca="1">OFFSET('Forecasting Model'!D96,$A21,0)</f>
        <v>99</v>
      </c>
      <c r="E21">
        <f ca="1">OFFSET('Forecasting Model'!E96,$A21,0)</f>
        <v>99</v>
      </c>
      <c r="F21">
        <f ca="1">OFFSET('Forecasting Model'!F96,$A21,0)</f>
        <v>99</v>
      </c>
      <c r="G21">
        <f ca="1">OFFSET('Forecasting Model'!G96,$A21,0)</f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Forecasting Model</vt:lpstr>
      <vt:lpstr>Summary</vt:lpstr>
      <vt:lpstr>AdSens_FC</vt:lpstr>
      <vt:lpstr>AdSens_M</vt:lpstr>
      <vt:lpstr>ChgSens_FC</vt:lpstr>
      <vt:lpstr>ChgSens_M</vt:lpstr>
      <vt:lpstr>CmpSens_FC</vt:lpstr>
      <vt:lpstr>CmpSens_M</vt:lpstr>
      <vt:lpstr>ComSens_FC</vt:lpstr>
      <vt:lpstr>ComSens_M</vt:lpstr>
      <vt:lpstr>NewSens_FC</vt:lpstr>
      <vt:lpstr>NewSens_M</vt:lpstr>
      <vt:lpstr>PE_FC</vt:lpstr>
      <vt:lpstr>PE_M</vt:lpstr>
      <vt:lpstr>SalSens_FC</vt:lpstr>
      <vt:lpstr>SalSens_M</vt:lpstr>
      <vt:lpstr>SPSens_FC</vt:lpstr>
      <vt:lpstr>SPSens_M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2018-01-05T22:45:28Z</dcterms:created>
  <dcterms:modified xsi:type="dcterms:W3CDTF">2018-01-06T04:24:10Z</dcterms:modified>
</cp:coreProperties>
</file>